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304_SG SFH  SG SCF - Rapports HTT - 31012025\"/>
    </mc:Choice>
  </mc:AlternateContent>
  <xr:revisionPtr revIDLastSave="0" documentId="13_ncr:1_{72BF9A88-357E-4C00-9024-6CA10B61FDD0}" xr6:coauthVersionLast="47" xr6:coauthVersionMax="47" xr10:uidLastSave="{00000000-0000-0000-0000-000000000000}"/>
  <bookViews>
    <workbookView xWindow="390" yWindow="390" windowWidth="21600" windowHeight="11385" firstSheet="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2" l="1"/>
  <c r="F44" i="12" s="1"/>
  <c r="G41" i="12"/>
  <c r="G46" i="12" s="1"/>
  <c r="G44" i="12" s="1"/>
  <c r="F41" i="12"/>
  <c r="F33" i="12" s="1"/>
  <c r="F32" i="12" s="1"/>
  <c r="E41" i="12"/>
  <c r="E46" i="12" s="1"/>
  <c r="E44" i="12" s="1"/>
  <c r="D41" i="12"/>
  <c r="D46" i="12" s="1"/>
  <c r="D44" i="12" s="1"/>
  <c r="D33" i="12"/>
  <c r="D32" i="12" s="1"/>
  <c r="G21" i="12"/>
  <c r="G26" i="12" s="1"/>
  <c r="G24" i="12" s="1"/>
  <c r="F21" i="12"/>
  <c r="F26" i="12" s="1"/>
  <c r="F24" i="12" s="1"/>
  <c r="E21" i="12"/>
  <c r="E26" i="12" s="1"/>
  <c r="E24" i="12" s="1"/>
  <c r="D21" i="12"/>
  <c r="D26" i="12" s="1"/>
  <c r="D24" i="12" s="1"/>
  <c r="D13" i="12"/>
  <c r="D12" i="12" s="1"/>
  <c r="D10" i="12"/>
  <c r="G10" i="12" s="1"/>
  <c r="G30" i="12" s="1"/>
  <c r="M40" i="11"/>
  <c r="L40" i="11"/>
  <c r="K40" i="11"/>
  <c r="J40" i="11"/>
  <c r="I40" i="11"/>
  <c r="H40" i="11"/>
  <c r="G40" i="11"/>
  <c r="F40" i="11"/>
  <c r="E40" i="11"/>
  <c r="D40" i="11"/>
  <c r="N39" i="11"/>
  <c r="N38" i="11"/>
  <c r="N37" i="11"/>
  <c r="N36" i="11"/>
  <c r="N35" i="11"/>
  <c r="N34" i="11"/>
  <c r="N33" i="11"/>
  <c r="N32" i="11"/>
  <c r="N31" i="11"/>
  <c r="N30" i="11"/>
  <c r="N29" i="11"/>
  <c r="N28" i="11"/>
  <c r="N27" i="11"/>
  <c r="N26" i="11"/>
  <c r="C19" i="11"/>
  <c r="C12" i="11"/>
  <c r="D117" i="10"/>
  <c r="D115" i="10"/>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G26" i="7" s="1"/>
  <c r="C37" i="7"/>
  <c r="F27" i="7" s="1"/>
  <c r="G28" i="7"/>
  <c r="F28" i="7"/>
  <c r="G27" i="7"/>
  <c r="F26" i="7"/>
  <c r="G25" i="7"/>
  <c r="F25" i="7"/>
  <c r="G24" i="7"/>
  <c r="F24" i="7"/>
  <c r="G23" i="7"/>
  <c r="F23" i="7"/>
  <c r="F22" i="7"/>
  <c r="C19" i="7"/>
  <c r="D313" i="6"/>
  <c r="C310" i="6"/>
  <c r="C309" i="6"/>
  <c r="C308" i="6"/>
  <c r="C304" i="6"/>
  <c r="C303" i="6"/>
  <c r="C302" i="6"/>
  <c r="D301" i="6"/>
  <c r="F299" i="6"/>
  <c r="C298" i="6"/>
  <c r="D297" i="6"/>
  <c r="C295" i="6"/>
  <c r="C294" i="6"/>
  <c r="G221" i="6"/>
  <c r="C210" i="6"/>
  <c r="C211" i="6" s="1"/>
  <c r="F196" i="6" s="1"/>
  <c r="F210" i="6" s="1"/>
  <c r="F211" i="6" s="1"/>
  <c r="C196" i="6"/>
  <c r="C182" i="6"/>
  <c r="C220" i="6" s="1"/>
  <c r="F180" i="6"/>
  <c r="F182" i="6" s="1"/>
  <c r="F177" i="6"/>
  <c r="D170" i="6"/>
  <c r="C170" i="6"/>
  <c r="F169" i="6" s="1"/>
  <c r="G169" i="6"/>
  <c r="G168" i="6"/>
  <c r="F168" i="6"/>
  <c r="G167" i="6"/>
  <c r="G170" i="6" s="1"/>
  <c r="F167" i="6"/>
  <c r="C159" i="6"/>
  <c r="F157" i="6"/>
  <c r="D157" i="6"/>
  <c r="D159" i="6" s="1"/>
  <c r="G141" i="6" s="1"/>
  <c r="F141" i="6"/>
  <c r="F159" i="6" s="1"/>
  <c r="D141" i="6"/>
  <c r="D133" i="6"/>
  <c r="C133" i="6"/>
  <c r="F131" i="6" s="1"/>
  <c r="G131" i="6"/>
  <c r="D131" i="6"/>
  <c r="F115" i="6"/>
  <c r="F133" i="6" s="1"/>
  <c r="D115" i="6"/>
  <c r="G115" i="6" s="1"/>
  <c r="G133" i="6" s="1"/>
  <c r="D103" i="6"/>
  <c r="G102" i="6" s="1"/>
  <c r="C103" i="6"/>
  <c r="F102" i="6" s="1"/>
  <c r="F100" i="6"/>
  <c r="F99" i="6"/>
  <c r="F96" i="6"/>
  <c r="G80" i="6"/>
  <c r="D80" i="6"/>
  <c r="C80" i="6"/>
  <c r="F79" i="6" s="1"/>
  <c r="G79" i="6"/>
  <c r="G78" i="6"/>
  <c r="F78" i="6"/>
  <c r="G77" i="6"/>
  <c r="F77" i="6"/>
  <c r="G76" i="6"/>
  <c r="F76" i="6"/>
  <c r="G75" i="6"/>
  <c r="F75" i="6"/>
  <c r="G74" i="6"/>
  <c r="F74" i="6"/>
  <c r="G73" i="6"/>
  <c r="F73" i="6"/>
  <c r="C59" i="6"/>
  <c r="C61" i="6" s="1"/>
  <c r="F157" i="7" l="1"/>
  <c r="F155" i="7"/>
  <c r="F162" i="7"/>
  <c r="F154" i="7"/>
  <c r="F148" i="7" s="1"/>
  <c r="F156" i="7"/>
  <c r="F149" i="7" s="1"/>
  <c r="F161" i="7"/>
  <c r="F153" i="7"/>
  <c r="F151" i="7" s="1"/>
  <c r="F160" i="7"/>
  <c r="F159" i="7"/>
  <c r="F158" i="7"/>
  <c r="F80" i="6"/>
  <c r="F170" i="6"/>
  <c r="O30" i="11"/>
  <c r="G220" i="6"/>
  <c r="G223" i="6" s="1"/>
  <c r="F220" i="6"/>
  <c r="C223" i="6"/>
  <c r="O26" i="11"/>
  <c r="G159" i="6"/>
  <c r="F37" i="7"/>
  <c r="O28" i="11"/>
  <c r="O36" i="11"/>
  <c r="C39" i="6"/>
  <c r="F57" i="6"/>
  <c r="F61" i="6" s="1"/>
  <c r="F221" i="6"/>
  <c r="F59" i="6"/>
  <c r="G100" i="6"/>
  <c r="G157" i="6"/>
  <c r="D30" i="12"/>
  <c r="F97" i="6"/>
  <c r="F103" i="6" s="1"/>
  <c r="F101" i="6"/>
  <c r="C10" i="7"/>
  <c r="C42" i="7"/>
  <c r="E10" i="12"/>
  <c r="E30" i="12" s="1"/>
  <c r="E13" i="12"/>
  <c r="E12" i="12" s="1"/>
  <c r="E33" i="12"/>
  <c r="E32" i="12" s="1"/>
  <c r="G101" i="6"/>
  <c r="F10" i="12"/>
  <c r="F30" i="12" s="1"/>
  <c r="F13" i="12"/>
  <c r="F12" i="12" s="1"/>
  <c r="F98" i="6"/>
  <c r="C190" i="6"/>
  <c r="G13" i="12"/>
  <c r="G12" i="12" s="1"/>
  <c r="G33" i="12"/>
  <c r="G32" i="12" s="1"/>
  <c r="G99" i="6"/>
  <c r="G98" i="6"/>
  <c r="G22" i="7"/>
  <c r="G37" i="7" s="1"/>
  <c r="G96" i="6"/>
  <c r="G97" i="6"/>
  <c r="N40" i="11"/>
  <c r="O32" i="11" s="1"/>
  <c r="C48" i="6" l="1"/>
  <c r="D46" i="6"/>
  <c r="O34" i="11"/>
  <c r="O33" i="11"/>
  <c r="F223" i="6"/>
  <c r="O37" i="11"/>
  <c r="F190" i="6"/>
  <c r="C319" i="6"/>
  <c r="F40" i="7"/>
  <c r="C39" i="7"/>
  <c r="F39" i="7" s="1"/>
  <c r="F41" i="7"/>
  <c r="O29" i="11"/>
  <c r="O40" i="11" s="1"/>
  <c r="O38" i="11"/>
  <c r="F150" i="7"/>
  <c r="F152" i="7" s="1"/>
  <c r="O35" i="11"/>
  <c r="O39" i="11"/>
  <c r="G103" i="6"/>
  <c r="O27" i="11"/>
  <c r="O31" i="11"/>
  <c r="F42" i="7" l="1"/>
</calcChain>
</file>

<file path=xl/sharedStrings.xml><?xml version="1.0" encoding="utf-8"?>
<sst xmlns="http://schemas.openxmlformats.org/spreadsheetml/2006/main" count="1493" uniqueCount="1159">
  <si>
    <t>Harmonised Transparency Template</t>
  </si>
  <si>
    <t>2024 Version</t>
  </si>
  <si>
    <t>France</t>
  </si>
  <si>
    <t>Société Générale SCF</t>
  </si>
  <si>
    <t>Reporting Date: 31/01/25</t>
  </si>
  <si>
    <t>Cut-off Date: 31/01/25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</si>
  <si>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</si>
  <si>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</si>
  <si>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</si>
  <si>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</si>
  <si>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</si>
  <si>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</si>
  <si>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</si>
  <si>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</si>
  <si>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</si>
  <si>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</si>
  <si>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</si>
  <si>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</si>
  <si>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</si>
  <si>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</si>
  <si>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</si>
  <si>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</si>
  <si>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</si>
  <si>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</si>
  <si>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</si>
  <si>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</si>
  <si>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</si>
  <si>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</si>
  <si>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</si>
  <si>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</si>
  <si>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</si>
  <si>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</si>
  <si>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</si>
  <si>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</si>
  <si>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</si>
  <si>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</si>
  <si>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</si>
  <si>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31/01/25</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</si>
  <si>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</si>
  <si>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</si>
  <si>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</si>
  <si>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</si>
  <si>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</si>
  <si>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</si>
  <si>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</si>
  <si>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</si>
  <si>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</si>
  <si>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</si>
  <si>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</si>
  <si>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</si>
  <si>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</si>
  <si>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</si>
  <si>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</si>
  <si>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</si>
  <si>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</si>
  <si>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</si>
  <si>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</si>
  <si>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</si>
  <si>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</si>
  <si>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</si>
  <si>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</si>
  <si>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</si>
  <si>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</si>
  <si>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</si>
  <si>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</si>
  <si>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</si>
  <si>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</si>
  <si>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</si>
  <si>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</si>
  <si>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</si>
  <si>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</si>
  <si>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</si>
  <si>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</si>
  <si>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</si>
  <si>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</si>
  <si>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</si>
  <si>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</si>
  <si>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</si>
  <si>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</si>
  <si>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</si>
  <si>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</si>
  <si>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</si>
  <si>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</si>
  <si>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</si>
  <si>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</si>
  <si>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</si>
  <si>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</si>
  <si>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</si>
  <si>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</si>
  <si>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</si>
  <si>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</si>
  <si>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</si>
  <si>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</si>
  <si>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</si>
  <si>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</si>
  <si>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</si>
  <si>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</si>
  <si>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</si>
  <si>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</si>
  <si>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</si>
  <si>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</si>
  <si>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</si>
  <si>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</si>
  <si>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</si>
  <si>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</si>
  <si>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</si>
  <si>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</si>
  <si>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</si>
  <si>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</si>
  <si>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</si>
  <si>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</si>
  <si>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</si>
  <si>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</si>
  <si>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</si>
  <si>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</si>
  <si>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</si>
  <si>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</si>
  <si>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</si>
  <si>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</si>
  <si>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</si>
  <si>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</si>
  <si>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</si>
  <si>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</si>
  <si>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</si>
  <si>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</si>
  <si>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</si>
  <si>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</si>
  <si>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</si>
  <si>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</si>
  <si>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</si>
  <si>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</si>
  <si>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</si>
  <si>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</si>
  <si>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</si>
  <si>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</si>
  <si>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</si>
  <si>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</si>
  <si>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</si>
  <si>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</si>
  <si>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</si>
  <si>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</si>
  <si>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</si>
  <si>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</si>
  <si>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</si>
  <si>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</si>
  <si>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</si>
  <si>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</si>
  <si>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</si>
  <si>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</si>
  <si>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</si>
  <si>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</si>
  <si>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</si>
  <si>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</si>
  <si>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</si>
  <si>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</si>
  <si>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</si>
  <si>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</si>
  <si>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</si>
  <si>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</si>
  <si>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</si>
  <si>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</si>
  <si>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</si>
  <si>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</si>
  <si>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</si>
  <si>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</si>
  <si>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</si>
  <si>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</si>
  <si>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</si>
  <si>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</si>
  <si>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</si>
  <si>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</si>
  <si>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</si>
  <si>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</si>
  <si>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</si>
  <si>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</si>
  <si>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</si>
  <si>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</si>
  <si>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</si>
  <si>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</si>
  <si>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</si>
  <si>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</si>
  <si>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</si>
  <si>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</si>
  <si>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</si>
  <si>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</si>
  <si>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</si>
  <si>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</si>
  <si>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</si>
  <si>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</si>
  <si>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</si>
  <si>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</si>
  <si>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</si>
  <si>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</si>
  <si>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</si>
  <si>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</si>
  <si>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</si>
  <si>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</si>
  <si>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</si>
  <si>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</si>
  <si>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</si>
  <si>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</si>
  <si>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</si>
  <si>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</si>
  <si>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</si>
  <si>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</si>
  <si>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</si>
  <si>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</si>
  <si>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</si>
  <si>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</si>
  <si>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</si>
  <si>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</si>
  <si>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</si>
  <si>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</si>
  <si>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</si>
  <si>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</si>
  <si>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</si>
  <si>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</si>
  <si>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</si>
  <si>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</si>
  <si>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</si>
  <si>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</si>
  <si>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</si>
  <si>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</si>
  <si>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</si>
  <si>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</si>
  <si>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</si>
  <si>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</si>
  <si>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</si>
  <si>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</si>
  <si>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</si>
  <si>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</si>
  <si>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</si>
  <si>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</si>
  <si>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</si>
  <si>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</si>
  <si>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</si>
  <si>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</si>
  <si>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</si>
  <si>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</si>
  <si>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</si>
  <si>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</si>
  <si>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</si>
  <si>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</si>
  <si>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</si>
  <si>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</si>
  <si>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</si>
  <si>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</si>
  <si>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</si>
  <si>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</si>
  <si>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</si>
  <si>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</si>
  <si>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</si>
  <si>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</si>
  <si>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</si>
  <si>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</si>
  <si>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</si>
  <si>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</si>
  <si>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</si>
  <si>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</si>
  <si>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</si>
  <si>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</si>
  <si>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</si>
  <si>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</si>
  <si>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</si>
  <si>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</si>
  <si>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</si>
  <si>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</si>
  <si>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</si>
  <si>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</si>
  <si>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</si>
  <si>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</si>
  <si>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</si>
  <si>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</si>
  <si>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</si>
  <si>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</si>
  <si>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</si>
  <si>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</si>
  <si>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</si>
  <si>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</si>
  <si>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</si>
  <si>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</si>
  <si>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</si>
  <si>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</si>
  <si>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</si>
  <si>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</si>
  <si>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</si>
  <si>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</si>
  <si>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</si>
  <si>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</si>
  <si>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</si>
  <si>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</si>
  <si>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</si>
  <si>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</si>
  <si>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</si>
  <si>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</si>
  <si>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</si>
  <si>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</si>
  <si>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</si>
  <si>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</si>
  <si>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</si>
  <si>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</si>
  <si>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</si>
  <si>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</si>
  <si>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</si>
  <si>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</si>
  <si>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</si>
  <si>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</si>
  <si>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</si>
  <si>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</si>
  <si>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</si>
  <si>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</si>
  <si>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</si>
  <si>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</si>
  <si>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</si>
  <si>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</si>
  <si>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</si>
  <si>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</si>
  <si>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</si>
  <si>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</si>
  <si>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</si>
  <si>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</si>
  <si>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</si>
  <si>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</si>
  <si>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</si>
  <si>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</si>
  <si>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</si>
  <si>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</si>
  <si>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</si>
  <si>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</si>
  <si>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</si>
  <si>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</si>
  <si>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</si>
  <si>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</si>
  <si>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</si>
  <si>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</si>
  <si>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</si>
  <si>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</si>
  <si>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</si>
  <si>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</si>
  <si>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</si>
  <si>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</si>
  <si>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</si>
  <si>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</si>
  <si>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</si>
  <si>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</si>
  <si>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</si>
  <si>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</si>
  <si>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</si>
  <si>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</si>
  <si>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</si>
  <si>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</si>
  <si>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</si>
  <si>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</si>
  <si>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</si>
  <si>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</si>
  <si>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</si>
  <si>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</si>
  <si>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</si>
  <si>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</si>
  <si>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</si>
  <si>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</si>
  <si>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</si>
  <si>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</si>
  <si>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</si>
  <si>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</si>
  <si>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</si>
  <si>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</si>
  <si>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</si>
  <si>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</si>
  <si>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</si>
  <si>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</si>
  <si>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</si>
  <si>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</si>
  <si>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</si>
  <si>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</si>
  <si>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</si>
  <si>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</si>
  <si>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</si>
  <si>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</si>
  <si>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</si>
  <si>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</si>
  <si>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</si>
  <si>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</si>
  <si>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</si>
  <si>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</si>
  <si>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</si>
  <si>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</si>
  <si>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</si>
  <si>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</si>
  <si>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</si>
  <si>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</si>
  <si>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</si>
  <si>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</si>
  <si>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</si>
  <si>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</si>
  <si>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</si>
  <si>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</si>
  <si>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</si>
  <si>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</si>
  <si>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</si>
  <si>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</si>
  <si>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</si>
  <si>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</si>
  <si>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</si>
  <si>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</si>
  <si>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</si>
  <si>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</si>
  <si>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</si>
  <si>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</si>
  <si>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</si>
  <si>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</si>
  <si>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</si>
  <si>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</si>
  <si>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</si>
  <si>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</si>
  <si>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</si>
  <si>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</si>
  <si>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</si>
  <si>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</si>
  <si>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</si>
  <si>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</si>
  <si>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</si>
  <si>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</si>
  <si>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</si>
  <si>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</si>
  <si>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</si>
  <si>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</si>
  <si>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</si>
  <si>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</si>
  <si>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</si>
  <si>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</si>
  <si>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</si>
  <si>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</si>
  <si>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</si>
  <si>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</si>
  <si>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</si>
  <si>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</si>
  <si>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</si>
  <si>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</si>
  <si>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</si>
  <si>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</si>
  <si>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</si>
  <si>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</si>
  <si>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</si>
  <si>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</si>
  <si>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</si>
  <si>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</si>
  <si>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</si>
  <si>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</si>
  <si>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</si>
  <si>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</si>
  <si>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</si>
  <si>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</si>
  <si>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</si>
  <si>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</si>
  <si>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</si>
  <si>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</si>
  <si>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</si>
  <si>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</si>
  <si>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</si>
  <si>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</si>
  <si>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</si>
  <si>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</si>
  <si>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</si>
  <si>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</si>
  <si>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</si>
  <si>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</si>
  <si>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</si>
  <si>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</si>
  <si>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</si>
  <si>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</si>
  <si>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</si>
  <si>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</si>
  <si>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</si>
  <si>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</si>
  <si>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</si>
  <si>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</si>
  <si>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</si>
  <si>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</si>
  <si>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</si>
  <si>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</si>
  <si>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</si>
  <si>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</si>
  <si>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</si>
  <si>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</si>
  <si>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</si>
  <si>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</si>
  <si>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</si>
  <si>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</si>
  <si>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</si>
  <si>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</si>
  <si>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</si>
  <si>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</si>
  <si>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</si>
  <si>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</si>
  <si>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</si>
  <si>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</si>
  <si>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</si>
  <si>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</si>
  <si>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</si>
  <si>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</si>
  <si>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</si>
  <si>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</si>
  <si>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</si>
  <si>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</si>
  <si>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</si>
  <si>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</si>
  <si>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</si>
  <si>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</si>
  <si>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</si>
  <si>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</si>
  <si>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</si>
  <si>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</si>
  <si>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</si>
  <si>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</si>
  <si>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</si>
  <si>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</si>
  <si>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</si>
  <si>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</si>
  <si>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</si>
  <si>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</si>
  <si>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</si>
  <si>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</si>
  <si>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</si>
  <si>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</si>
  <si>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</si>
  <si>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</si>
  <si>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</si>
  <si>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</si>
  <si>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</si>
  <si>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</si>
  <si>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</si>
  <si>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</si>
  <si>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</si>
  <si>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</si>
  <si>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</si>
  <si>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</si>
  <si>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</si>
  <si>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</si>
  <si>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</si>
  <si>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</si>
  <si>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</si>
  <si>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</si>
  <si>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</si>
  <si>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</si>
  <si>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</si>
  <si>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</si>
  <si>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</si>
  <si>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</si>
  <si>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</si>
  <si>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</si>
  <si>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</si>
  <si>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</si>
  <si>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</si>
  <si>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</si>
  <si>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</si>
  <si>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</si>
  <si>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</si>
  <si>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</si>
  <si>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</si>
  <si>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</si>
  <si>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</si>
  <si>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</si>
  <si>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</si>
  <si>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</si>
  <si>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</si>
  <si>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</si>
  <si>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</si>
  <si>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</si>
  <si>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</si>
  <si>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</si>
  <si>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</si>
  <si>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</si>
  <si>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</si>
  <si>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</si>
  <si>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</si>
  <si>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</si>
  <si>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</si>
  <si>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</si>
  <si>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</si>
  <si>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</si>
  <si>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</si>
  <si>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</si>
  <si>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</si>
  <si>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</si>
  <si>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</si>
  <si>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</si>
  <si>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</si>
  <si>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</si>
  <si>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</si>
  <si>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</si>
  <si>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</si>
  <si>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</si>
  <si>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</si>
  <si>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</si>
  <si>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</si>
  <si>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</si>
  <si>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</si>
  <si>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</si>
  <si>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</si>
  <si>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</si>
  <si>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</si>
  <si>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</si>
  <si>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</si>
  <si>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</si>
  <si>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</si>
  <si>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</si>
  <si>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</si>
  <si>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</si>
  <si>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</si>
  <si>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</si>
  <si>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</si>
  <si>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</si>
  <si>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</si>
  <si>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</si>
  <si>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</si>
  <si>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</si>
  <si>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</si>
  <si>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</si>
  <si>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</si>
  <si>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</si>
  <si>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</si>
  <si>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</si>
  <si>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</si>
  <si>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</si>
  <si>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</si>
  <si>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</si>
  <si>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</si>
  <si>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</si>
  <si>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</si>
  <si>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</si>
  <si>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</si>
  <si>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</si>
  <si>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</si>
  <si>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</si>
  <si>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</si>
  <si>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</si>
  <si>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</si>
  <si>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</si>
  <si>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</si>
  <si>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</si>
  <si>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</si>
  <si>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</si>
  <si>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</si>
  <si>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</si>
  <si>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</si>
  <si>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</si>
  <si>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</si>
  <si>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</si>
  <si>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</si>
  <si>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</si>
  <si>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</si>
  <si>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</si>
  <si>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</si>
  <si>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</si>
  <si>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</si>
  <si>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</si>
  <si>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</si>
  <si>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</si>
  <si>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</si>
  <si>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</si>
  <si>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</si>
  <si>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</si>
  <si>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</si>
  <si>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</si>
  <si>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</si>
  <si>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</si>
  <si>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</si>
  <si>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</si>
  <si>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</si>
  <si>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</si>
  <si>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</si>
  <si>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</si>
  <si>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</si>
  <si>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</si>
  <si>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</si>
  <si>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</si>
  <si>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</si>
  <si>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</si>
  <si>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</si>
  <si>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</si>
  <si>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</si>
  <si>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</si>
  <si>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</si>
  <si>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</si>
  <si>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Angola</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</si>
  <si>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</si>
  <si>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</si>
  <si>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</si>
  <si>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</si>
  <si>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</si>
  <si>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</si>
  <si>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</si>
  <si>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</si>
  <si>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</si>
  <si>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</si>
  <si>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</si>
  <si>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</si>
  <si>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</si>
  <si>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</si>
  <si>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</si>
  <si>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</si>
  <si>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</si>
  <si>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</si>
  <si>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</si>
  <si>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</si>
  <si>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</si>
  <si>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</si>
  <si>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</si>
  <si>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</si>
  <si>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</si>
  <si>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</si>
  <si>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</si>
  <si>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</si>
  <si>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</si>
  <si>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</si>
  <si>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</si>
  <si>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</si>
  <si>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</si>
  <si>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</si>
  <si>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</si>
  <si>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</si>
  <si>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</si>
  <si>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</si>
  <si>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</si>
  <si>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</si>
  <si>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</si>
  <si>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</si>
  <si>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</si>
  <si>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</si>
  <si>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</si>
  <si>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</si>
  <si>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</si>
  <si>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</si>
  <si>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</si>
  <si>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</si>
  <si>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</si>
  <si>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</si>
  <si>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</si>
  <si>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</si>
  <si>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</si>
  <si>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</si>
  <si>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</si>
  <si>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</si>
  <si>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</si>
  <si>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</si>
  <si>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</si>
  <si>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</si>
  <si>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</si>
  <si>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</si>
  <si>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</si>
  <si>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</si>
  <si>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</si>
  <si>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</si>
  <si>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</si>
  <si>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</si>
  <si>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</si>
  <si>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</si>
  <si>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</si>
  <si>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</si>
  <si>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</si>
  <si>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</si>
  <si>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</si>
  <si>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</si>
  <si>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</si>
  <si>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</si>
  <si>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</si>
  <si>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</si>
  <si>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</si>
  <si>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</si>
  <si>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</si>
  <si>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</si>
  <si>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</si>
  <si>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</si>
  <si>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</si>
  <si>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</si>
  <si>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</si>
  <si>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</si>
  <si>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</si>
  <si>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</si>
  <si>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</si>
  <si>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</si>
  <si>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</si>
  <si>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</si>
  <si>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</si>
  <si>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</si>
  <si>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</si>
  <si>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</si>
  <si>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</si>
  <si>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</si>
  <si>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</si>
  <si>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</si>
  <si>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</si>
  <si>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</si>
  <si>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</si>
  <si>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</si>
  <si>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</si>
  <si>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</si>
  <si>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</si>
  <si>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</si>
  <si>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</si>
  <si>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</si>
  <si>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</si>
  <si>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</si>
  <si>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</si>
  <si>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</si>
  <si>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</si>
  <si>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</si>
  <si>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</si>
  <si>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</si>
  <si>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</si>
  <si>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</si>
  <si>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</si>
  <si>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</si>
  <si>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</si>
  <si>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</si>
  <si>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</si>
  <si>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</si>
  <si>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</si>
  <si>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</si>
  <si>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</si>
  <si>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</si>
  <si>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</si>
  <si>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</si>
  <si>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</si>
  <si>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</si>
  <si>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</si>
  <si>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</si>
  <si>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</si>
  <si>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</si>
  <si>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</si>
  <si>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</si>
  <si>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</si>
  <si>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</si>
  <si>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</si>
  <si>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</si>
  <si>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</si>
  <si>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</si>
  <si>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</si>
  <si>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</si>
  <si>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</si>
  <si>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</si>
  <si>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</si>
  <si>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</si>
  <si>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</si>
  <si>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</si>
  <si>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</si>
  <si>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</si>
  <si>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</si>
  <si>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</si>
  <si>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</si>
  <si>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</si>
  <si>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</si>
  <si>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</si>
  <si>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</si>
  <si>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</si>
  <si>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</si>
  <si>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</si>
  <si>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</si>
  <si>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</si>
  <si>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</si>
  <si>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</si>
  <si>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</si>
  <si>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</si>
  <si>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</si>
  <si>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</si>
  <si>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</si>
  <si>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</si>
  <si>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</si>
  <si>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</si>
  <si>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</si>
  <si>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</si>
  <si>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</si>
  <si>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</si>
  <si>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</si>
  <si>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</si>
  <si>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</si>
  <si>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</si>
  <si>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</si>
  <si>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</si>
  <si>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</si>
  <si>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</si>
  <si>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</si>
  <si>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</si>
  <si>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</si>
  <si>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</si>
  <si>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</si>
  <si>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</si>
  <si>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</si>
  <si>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</si>
  <si>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</si>
  <si>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</si>
  <si>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</si>
  <si>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</si>
  <si>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</si>
  <si>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</si>
  <si>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</si>
  <si>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</si>
  <si>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</si>
  <si>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</si>
  <si>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</si>
  <si>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</si>
  <si>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</si>
  <si>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</si>
  <si>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</si>
  <si>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</si>
  <si>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</si>
  <si>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</si>
  <si>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</si>
  <si>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</si>
  <si>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</si>
  <si>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</si>
  <si>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</si>
  <si>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</si>
  <si>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</si>
  <si>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</si>
  <si>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</si>
  <si>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</si>
  <si>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</si>
  <si>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</si>
  <si>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</si>
  <si>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</si>
  <si>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</si>
  <si>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</si>
  <si>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</si>
  <si>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</si>
  <si>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</si>
  <si>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</si>
  <si>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</si>
  <si>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</si>
  <si>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</si>
  <si>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</si>
  <si>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</si>
  <si>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</si>
  <si>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</si>
  <si>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</si>
  <si>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</si>
  <si>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</si>
  <si>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</si>
  <si>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</si>
  <si>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</si>
  <si>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</si>
  <si>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</si>
  <si>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</si>
  <si>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</si>
  <si>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</si>
  <si>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</si>
  <si>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</si>
  <si>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</si>
  <si>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</si>
  <si>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</si>
  <si>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</si>
  <si>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</si>
  <si>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</si>
  <si>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</si>
  <si>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</si>
  <si>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</si>
  <si>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</si>
  <si>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</si>
  <si>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</si>
  <si>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</si>
  <si>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</si>
  <si>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</si>
  <si>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</si>
  <si>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</si>
  <si>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</si>
  <si>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</si>
  <si>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</si>
  <si>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</si>
  <si>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</si>
  <si>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</si>
  <si>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</si>
  <si>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</si>
  <si>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</si>
  <si>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</si>
  <si>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</si>
  <si>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</si>
  <si>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</si>
  <si>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</si>
  <si>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</si>
  <si>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</si>
  <si>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</si>
  <si>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</si>
  <si>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</si>
  <si>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</si>
  <si>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</si>
  <si>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</si>
  <si>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</si>
  <si>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</si>
  <si>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</si>
  <si>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</si>
  <si>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</si>
  <si>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</si>
  <si>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</si>
  <si>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</si>
  <si>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</si>
  <si>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</si>
  <si>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</si>
  <si>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</si>
  <si>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</si>
  <si>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</si>
  <si>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</si>
  <si>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</si>
  <si>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</si>
  <si>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</si>
  <si>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</si>
  <si>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</si>
  <si>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</si>
  <si>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</si>
  <si>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</si>
  <si>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</si>
  <si>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</si>
  <si>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</si>
  <si>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</si>
  <si>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</si>
  <si>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</si>
  <si>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</si>
  <si>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</si>
  <si>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</si>
  <si>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</si>
  <si>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</si>
  <si>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</si>
  <si>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</si>
  <si>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</si>
  <si>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</si>
  <si>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</si>
  <si>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</si>
  <si>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</si>
  <si>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</si>
  <si>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</si>
  <si>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</si>
  <si>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</si>
  <si>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</si>
  <si>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</si>
  <si>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</si>
  <si>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</si>
  <si>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</si>
  <si>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</si>
  <si>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</si>
  <si>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</si>
  <si>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</si>
  <si>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</si>
  <si>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</si>
  <si>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</si>
  <si>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</si>
  <si>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</si>
  <si>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</si>
  <si>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</si>
  <si>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</si>
  <si>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</si>
  <si>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</si>
  <si>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</si>
  <si>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</si>
  <si>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</si>
  <si>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</si>
  <si>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</si>
  <si>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</si>
  <si>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</si>
  <si>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</si>
  <si>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</si>
  <si>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</si>
  <si>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</si>
  <si>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</si>
  <si>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</si>
  <si>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</si>
  <si>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</si>
  <si>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</si>
  <si>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</si>
  <si>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</si>
  <si>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</si>
  <si>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</si>
  <si>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</si>
  <si>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</si>
  <si>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</si>
  <si>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</si>
  <si>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</si>
  <si>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</si>
  <si>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</si>
  <si>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</si>
  <si>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</si>
  <si>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</si>
  <si>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</si>
  <si>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</si>
  <si>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</si>
  <si>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</si>
  <si>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</si>
  <si>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</si>
  <si>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</si>
  <si>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</si>
  <si>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</si>
  <si>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</si>
  <si>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</si>
  <si>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</si>
  <si>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</si>
  <si>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</si>
  <si>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</si>
  <si>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</si>
  <si>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</si>
  <si>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</si>
  <si>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</si>
  <si>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</si>
  <si>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</si>
  <si>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</si>
  <si>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</si>
  <si>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</si>
  <si>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</si>
  <si>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</si>
  <si>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</si>
  <si>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</si>
  <si>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</si>
  <si>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</si>
  <si>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</si>
  <si>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</si>
  <si>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</si>
  <si>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</si>
  <si>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</si>
  <si>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</si>
  <si>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</si>
  <si>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</si>
  <si>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</si>
  <si>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</si>
  <si>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</si>
  <si>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</si>
  <si>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</si>
  <si>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</si>
  <si>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</si>
  <si>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</si>
  <si>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</si>
  <si>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</si>
  <si>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</si>
  <si>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</si>
  <si>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</si>
  <si>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</si>
  <si>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</si>
  <si>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</si>
  <si>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</si>
  <si>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</si>
  <si>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</si>
  <si>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</si>
  <si>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</si>
  <si>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</si>
  <si>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</si>
  <si>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</si>
  <si>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</si>
  <si>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</si>
  <si>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</si>
  <si>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</si>
  <si>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</si>
  <si>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</si>
  <si>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</si>
  <si>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</si>
  <si>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</si>
  <si>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</si>
  <si>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</si>
  <si>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</si>
  <si>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</si>
  <si>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</si>
  <si>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</si>
  <si>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CPR=0.68%;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</si>
</sst>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34" fillId="0" borderId="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M7" sqref="M7"/>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2"/>
  <sheetViews>
    <sheetView tabSelected="1" topLeftCell="A169" zoomScaleNormal="100" workbookViewId="0">
      <selection activeCell="M7" sqref="M7"/>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5.5703125" bestFit="1" customWidth="1"/>
    <col min="5" max="5" width="6.7109375" customWidth="1"/>
    <col min="6" max="6" width="32.710937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3"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3" customFormat="1" x14ac:dyDescent="0.25">
      <c r="A28" s="26" t="s">
        <v>48</v>
      </c>
      <c r="B28" s="376" t="s">
        <v>49</v>
      </c>
      <c r="C28" s="26" t="s">
        <v>50</v>
      </c>
      <c r="D28" s="40"/>
      <c r="E28" s="40"/>
      <c r="F28" s="40"/>
      <c r="G28" s="20"/>
    </row>
    <row r="29" spans="1:7" s="373" customFormat="1" x14ac:dyDescent="0.25">
      <c r="A29" s="26" t="s">
        <v>51</v>
      </c>
      <c r="B29" s="376"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5"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17894.383478270614</v>
      </c>
      <c r="D39" s="26"/>
      <c r="E39" s="26"/>
      <c r="F39" s="40"/>
      <c r="G39" s="20"/>
    </row>
    <row r="40" spans="1:7" x14ac:dyDescent="0.25">
      <c r="A40" s="26" t="s">
        <v>67</v>
      </c>
      <c r="B40" s="40" t="s">
        <v>68</v>
      </c>
      <c r="C40" s="47">
        <v>12150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0.39778876364367205</v>
      </c>
      <c r="E46" s="50"/>
      <c r="F46" s="50">
        <v>7.4999999999999997E-2</v>
      </c>
      <c r="G46" s="264" t="s">
        <v>83</v>
      </c>
    </row>
    <row r="47" spans="1:7" s="383" customFormat="1" x14ac:dyDescent="0.25">
      <c r="A47" s="26"/>
      <c r="B47" s="40"/>
      <c r="C47" s="50"/>
      <c r="D47" s="50"/>
      <c r="E47" s="50"/>
      <c r="F47" s="50"/>
      <c r="G47" s="264"/>
    </row>
    <row r="48" spans="1:7" s="383" customFormat="1" x14ac:dyDescent="0.25">
      <c r="A48" s="26" t="s">
        <v>84</v>
      </c>
      <c r="B48" s="384" t="s">
        <v>85</v>
      </c>
      <c r="C48" s="47">
        <f>C39-C40</f>
        <v>5744.3834782706144</v>
      </c>
      <c r="D48" s="50"/>
      <c r="E48" s="50"/>
      <c r="F48" s="50"/>
      <c r="G48" s="264"/>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17550.716467412523</v>
      </c>
      <c r="D57" s="26"/>
      <c r="E57" s="52"/>
      <c r="F57" s="53">
        <f>C57/C$61</f>
        <v>0.98079469956171383</v>
      </c>
      <c r="G57" s="54"/>
    </row>
    <row r="58" spans="1:7" x14ac:dyDescent="0.25">
      <c r="A58" s="26" t="s">
        <v>100</v>
      </c>
      <c r="B58" s="40" t="s">
        <v>101</v>
      </c>
      <c r="C58" s="47"/>
      <c r="D58" s="26"/>
      <c r="E58" s="52"/>
      <c r="F58" s="53"/>
      <c r="G58" s="54"/>
    </row>
    <row r="59" spans="1:7" x14ac:dyDescent="0.25">
      <c r="A59" s="26" t="s">
        <v>102</v>
      </c>
      <c r="B59" s="40" t="s">
        <v>103</v>
      </c>
      <c r="C59" s="47">
        <f>C182</f>
        <v>343.66701085809007</v>
      </c>
      <c r="D59" s="26"/>
      <c r="E59" s="52"/>
      <c r="F59" s="53">
        <f>C59/C$61</f>
        <v>1.9205300438286093E-2</v>
      </c>
      <c r="G59" s="54"/>
    </row>
    <row r="60" spans="1:7" x14ac:dyDescent="0.25">
      <c r="A60" s="26" t="s">
        <v>104</v>
      </c>
      <c r="B60" s="26" t="s">
        <v>105</v>
      </c>
      <c r="C60" s="47"/>
      <c r="D60" s="26"/>
      <c r="E60" s="52"/>
      <c r="F60" s="53"/>
      <c r="G60" s="54"/>
    </row>
    <row r="61" spans="1:7" x14ac:dyDescent="0.25">
      <c r="A61" s="26" t="s">
        <v>106</v>
      </c>
      <c r="B61" s="55" t="s">
        <v>107</v>
      </c>
      <c r="C61" s="56">
        <f>C57+C59</f>
        <v>17894.383478270614</v>
      </c>
      <c r="D61" s="52"/>
      <c r="E61" s="52"/>
      <c r="F61" s="57">
        <f>F57+F59</f>
        <v>0.99999999999999989</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6.1247934266290569</v>
      </c>
      <c r="D69" s="62">
        <v>5.9256487323124283</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1987.4654819566413</v>
      </c>
      <c r="D73" s="47">
        <v>2093.2954527006486</v>
      </c>
      <c r="E73" s="65"/>
      <c r="F73" s="53">
        <f>C73/C$80</f>
        <v>0.11324140241000352</v>
      </c>
      <c r="G73" s="53">
        <f>D73/D$80</f>
        <v>0.11927136087361544</v>
      </c>
    </row>
    <row r="74" spans="1:7" x14ac:dyDescent="0.25">
      <c r="A74" s="26" t="s">
        <v>126</v>
      </c>
      <c r="B74" s="65" t="s">
        <v>127</v>
      </c>
      <c r="C74" s="47">
        <v>1888.7776079923922</v>
      </c>
      <c r="D74" s="47">
        <v>1968.287896543238</v>
      </c>
      <c r="E74" s="65"/>
      <c r="F74" s="53">
        <f t="shared" ref="F74:F79" si="0">C74/C$80</f>
        <v>0.10761838487836266</v>
      </c>
      <c r="G74" s="53">
        <f t="shared" ref="G74:G79" si="1">D74/D$80</f>
        <v>0.11214870586419311</v>
      </c>
    </row>
    <row r="75" spans="1:7" x14ac:dyDescent="0.25">
      <c r="A75" s="26" t="s">
        <v>128</v>
      </c>
      <c r="B75" s="65" t="s">
        <v>129</v>
      </c>
      <c r="C75" s="47">
        <v>1758.0594407248948</v>
      </c>
      <c r="D75" s="47">
        <v>1814.1643225960329</v>
      </c>
      <c r="E75" s="65"/>
      <c r="F75" s="53">
        <f t="shared" si="0"/>
        <v>0.10017035183516047</v>
      </c>
      <c r="G75" s="53">
        <f t="shared" si="1"/>
        <v>0.10336708433834858</v>
      </c>
    </row>
    <row r="76" spans="1:7" x14ac:dyDescent="0.25">
      <c r="A76" s="26" t="s">
        <v>130</v>
      </c>
      <c r="B76" s="65" t="s">
        <v>131</v>
      </c>
      <c r="C76" s="47">
        <v>1634.3563531907782</v>
      </c>
      <c r="D76" s="47">
        <v>1669.7428959821473</v>
      </c>
      <c r="E76" s="65"/>
      <c r="F76" s="53">
        <f t="shared" si="0"/>
        <v>9.3122022572596511E-2</v>
      </c>
      <c r="G76" s="53">
        <f t="shared" si="1"/>
        <v>9.5138269782178791E-2</v>
      </c>
    </row>
    <row r="77" spans="1:7" x14ac:dyDescent="0.25">
      <c r="A77" s="26" t="s">
        <v>132</v>
      </c>
      <c r="B77" s="65" t="s">
        <v>133</v>
      </c>
      <c r="C77" s="47">
        <v>1482.7254237398333</v>
      </c>
      <c r="D77" s="47">
        <v>1501.029125395333</v>
      </c>
      <c r="E77" s="65"/>
      <c r="F77" s="53">
        <f t="shared" si="0"/>
        <v>8.4482426435886396E-2</v>
      </c>
      <c r="G77" s="53">
        <f t="shared" si="1"/>
        <v>8.5525331011377423E-2</v>
      </c>
    </row>
    <row r="78" spans="1:7" x14ac:dyDescent="0.25">
      <c r="A78" s="26" t="s">
        <v>134</v>
      </c>
      <c r="B78" s="65" t="s">
        <v>135</v>
      </c>
      <c r="C78" s="47">
        <v>5386.1696979637481</v>
      </c>
      <c r="D78" s="47">
        <v>5316.1531973866804</v>
      </c>
      <c r="E78" s="65"/>
      <c r="F78" s="53">
        <f t="shared" si="0"/>
        <v>0.30689207724765222</v>
      </c>
      <c r="G78" s="53">
        <f t="shared" si="1"/>
        <v>0.30290269137445341</v>
      </c>
    </row>
    <row r="79" spans="1:7" x14ac:dyDescent="0.25">
      <c r="A79" s="26" t="s">
        <v>136</v>
      </c>
      <c r="B79" s="65" t="s">
        <v>137</v>
      </c>
      <c r="C79" s="47">
        <v>3413.1424681542312</v>
      </c>
      <c r="D79" s="47">
        <v>3188.0235831184386</v>
      </c>
      <c r="E79" s="65"/>
      <c r="F79" s="53">
        <f t="shared" si="0"/>
        <v>0.19447333462033833</v>
      </c>
      <c r="G79" s="53">
        <f t="shared" si="1"/>
        <v>0.18164655675583316</v>
      </c>
    </row>
    <row r="80" spans="1:7" x14ac:dyDescent="0.25">
      <c r="A80" s="26" t="s">
        <v>138</v>
      </c>
      <c r="B80" s="66" t="s">
        <v>107</v>
      </c>
      <c r="C80" s="56">
        <f>SUM(C73:C79)</f>
        <v>17550.696473722517</v>
      </c>
      <c r="D80" s="56">
        <f>SUM(D73:D79)</f>
        <v>17550.696473722521</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5.251726108824875</v>
      </c>
      <c r="D92" s="62">
        <v>6.2023433927754921</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8.2304526748971193E-2</v>
      </c>
      <c r="G96" s="53">
        <f>D96/D$103</f>
        <v>0</v>
      </c>
    </row>
    <row r="97" spans="1:7" x14ac:dyDescent="0.25">
      <c r="A97" s="26" t="s">
        <v>164</v>
      </c>
      <c r="B97" s="65" t="s">
        <v>127</v>
      </c>
      <c r="C97" s="47">
        <v>1000</v>
      </c>
      <c r="D97" s="47">
        <v>1000</v>
      </c>
      <c r="E97" s="65"/>
      <c r="F97" s="53">
        <f t="shared" ref="F97:F102" si="2">C97/C$103</f>
        <v>8.2304526748971193E-2</v>
      </c>
      <c r="G97" s="53">
        <f t="shared" ref="G97:G102" si="3">D97/D$103</f>
        <v>8.2304526748971193E-2</v>
      </c>
    </row>
    <row r="98" spans="1:7" x14ac:dyDescent="0.25">
      <c r="A98" s="26" t="s">
        <v>165</v>
      </c>
      <c r="B98" s="65" t="s">
        <v>129</v>
      </c>
      <c r="C98" s="47">
        <v>2000</v>
      </c>
      <c r="D98" s="47">
        <v>1000</v>
      </c>
      <c r="E98" s="65"/>
      <c r="F98" s="53">
        <f t="shared" si="2"/>
        <v>0.16460905349794239</v>
      </c>
      <c r="G98" s="53">
        <f t="shared" si="3"/>
        <v>8.2304526748971193E-2</v>
      </c>
    </row>
    <row r="99" spans="1:7" x14ac:dyDescent="0.25">
      <c r="A99" s="26" t="s">
        <v>166</v>
      </c>
      <c r="B99" s="65" t="s">
        <v>131</v>
      </c>
      <c r="C99" s="47">
        <v>2100</v>
      </c>
      <c r="D99" s="47">
        <v>2300</v>
      </c>
      <c r="E99" s="65"/>
      <c r="F99" s="53">
        <f t="shared" si="2"/>
        <v>0.1728395061728395</v>
      </c>
      <c r="G99" s="53">
        <f t="shared" si="3"/>
        <v>0.18930041152263374</v>
      </c>
    </row>
    <row r="100" spans="1:7" x14ac:dyDescent="0.25">
      <c r="A100" s="26" t="s">
        <v>167</v>
      </c>
      <c r="B100" s="65" t="s">
        <v>133</v>
      </c>
      <c r="C100" s="47">
        <v>900</v>
      </c>
      <c r="D100" s="47">
        <v>1950</v>
      </c>
      <c r="E100" s="65"/>
      <c r="F100" s="53">
        <f t="shared" si="2"/>
        <v>7.407407407407407E-2</v>
      </c>
      <c r="G100" s="53">
        <f t="shared" si="3"/>
        <v>0.16049382716049382</v>
      </c>
    </row>
    <row r="101" spans="1:7" x14ac:dyDescent="0.25">
      <c r="A101" s="26" t="s">
        <v>168</v>
      </c>
      <c r="B101" s="65" t="s">
        <v>135</v>
      </c>
      <c r="C101" s="47">
        <v>2900</v>
      </c>
      <c r="D101" s="47">
        <v>3150</v>
      </c>
      <c r="E101" s="65"/>
      <c r="F101" s="53">
        <f t="shared" si="2"/>
        <v>0.23868312757201646</v>
      </c>
      <c r="G101" s="53">
        <f t="shared" si="3"/>
        <v>0.25925925925925924</v>
      </c>
    </row>
    <row r="102" spans="1:7" x14ac:dyDescent="0.25">
      <c r="A102" s="26" t="s">
        <v>169</v>
      </c>
      <c r="B102" s="65" t="s">
        <v>137</v>
      </c>
      <c r="C102" s="47">
        <v>2250</v>
      </c>
      <c r="D102" s="47">
        <v>2750</v>
      </c>
      <c r="E102" s="65"/>
      <c r="F102" s="53">
        <f t="shared" si="2"/>
        <v>0.18518518518518517</v>
      </c>
      <c r="G102" s="53">
        <f t="shared" si="3"/>
        <v>0.22633744855967078</v>
      </c>
    </row>
    <row r="103" spans="1:7" x14ac:dyDescent="0.25">
      <c r="A103" s="26" t="s">
        <v>170</v>
      </c>
      <c r="B103" s="66" t="s">
        <v>107</v>
      </c>
      <c r="C103" s="56">
        <f>SUM(C96:C102)</f>
        <v>12150</v>
      </c>
      <c r="D103" s="56">
        <f>SUM(D96:D102)</f>
        <v>12150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15899.682866259325</v>
      </c>
      <c r="D115" s="47">
        <f>C115</f>
        <v>15899.682866259325</v>
      </c>
      <c r="E115" s="54"/>
      <c r="F115" s="53">
        <f>C115/C$133</f>
        <v>0.90592888379471737</v>
      </c>
      <c r="G115" s="53">
        <f>D115/D$133</f>
        <v>0.90592888379471737</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3"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1651.0136074631962</v>
      </c>
      <c r="D131" s="47">
        <f>C131</f>
        <v>1651.0136074631962</v>
      </c>
      <c r="E131" s="40"/>
      <c r="F131" s="53">
        <f>C131/C$133</f>
        <v>9.4071116205282676E-2</v>
      </c>
      <c r="G131" s="53">
        <f>D131/D$133</f>
        <v>9.4071116205282676E-2</v>
      </c>
    </row>
    <row r="132" spans="1:7" x14ac:dyDescent="0.25">
      <c r="A132" s="26" t="s">
        <v>219</v>
      </c>
      <c r="B132" s="40" t="s">
        <v>105</v>
      </c>
      <c r="C132" s="47"/>
      <c r="D132" s="47"/>
      <c r="E132" s="40"/>
      <c r="F132" s="53"/>
      <c r="G132" s="53"/>
    </row>
    <row r="133" spans="1:7" x14ac:dyDescent="0.25">
      <c r="A133" s="26" t="s">
        <v>220</v>
      </c>
      <c r="B133" s="66" t="s">
        <v>107</v>
      </c>
      <c r="C133" s="47">
        <f>C115+C131</f>
        <v>17550.696473722521</v>
      </c>
      <c r="D133" s="47">
        <f>D115+D131</f>
        <v>17550.696473722521</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12150</v>
      </c>
      <c r="D141" s="47">
        <f>C141</f>
        <v>12150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3"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12150</v>
      </c>
      <c r="D159" s="47">
        <f>D141+D157</f>
        <v>12150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5.3497942386831275E-2</v>
      </c>
      <c r="G167" s="53">
        <f>D167/D$170</f>
        <v>4.1152263374485597E-2</v>
      </c>
    </row>
    <row r="168" spans="1:7" x14ac:dyDescent="0.25">
      <c r="A168" s="26" t="s">
        <v>256</v>
      </c>
      <c r="B168" s="20" t="s">
        <v>257</v>
      </c>
      <c r="C168" s="47">
        <v>11350</v>
      </c>
      <c r="D168" s="47">
        <v>11500</v>
      </c>
      <c r="E168" s="72"/>
      <c r="F168" s="53">
        <f t="shared" ref="F168:F169" si="4">C168/C$170</f>
        <v>0.93415637860082301</v>
      </c>
      <c r="G168" s="53">
        <f t="shared" ref="G168:G169" si="5">D168/D$170</f>
        <v>0.94650205761316875</v>
      </c>
    </row>
    <row r="169" spans="1:7" x14ac:dyDescent="0.25">
      <c r="A169" s="26" t="s">
        <v>258</v>
      </c>
      <c r="B169" s="20" t="s">
        <v>105</v>
      </c>
      <c r="C169" s="47">
        <v>150</v>
      </c>
      <c r="D169" s="47">
        <v>150</v>
      </c>
      <c r="E169" s="72"/>
      <c r="F169" s="53">
        <f t="shared" si="4"/>
        <v>1.2345679012345678E-2</v>
      </c>
      <c r="G169" s="53">
        <f t="shared" si="5"/>
        <v>1.2345679012345678E-2</v>
      </c>
    </row>
    <row r="170" spans="1:7" x14ac:dyDescent="0.25">
      <c r="A170" s="26" t="s">
        <v>259</v>
      </c>
      <c r="B170" s="73" t="s">
        <v>107</v>
      </c>
      <c r="C170" s="74">
        <f>SUM(C167:C169)</f>
        <v>12150</v>
      </c>
      <c r="D170" s="47">
        <f>SUM(D167:D169)</f>
        <v>12150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11.667010858090061</v>
      </c>
      <c r="D177" s="37"/>
      <c r="E177" s="29"/>
      <c r="F177" s="53">
        <f>C177/C$182</f>
        <v>3.3948591192850056E-2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332</v>
      </c>
      <c r="D180" s="26"/>
      <c r="E180" s="60"/>
      <c r="F180" s="53">
        <f>C180/C$182</f>
        <v>0.9660514088071499</v>
      </c>
      <c r="G180" s="54"/>
    </row>
    <row r="181" spans="1:7" x14ac:dyDescent="0.25">
      <c r="A181" s="26" t="s">
        <v>275</v>
      </c>
      <c r="B181" s="40" t="s">
        <v>105</v>
      </c>
      <c r="C181" s="47"/>
      <c r="D181" s="26"/>
      <c r="E181" s="60"/>
      <c r="G181" s="54"/>
    </row>
    <row r="182" spans="1:7" x14ac:dyDescent="0.25">
      <c r="A182" s="26" t="s">
        <v>276</v>
      </c>
      <c r="B182" s="66" t="s">
        <v>107</v>
      </c>
      <c r="C182" s="389">
        <f>SUM(C177:C181)</f>
        <v>343.66701085809007</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343.66701085809007</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343.66701085809007</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343.66701085809007</v>
      </c>
      <c r="D210" s="26"/>
      <c r="E210" s="60"/>
      <c r="F210" s="53">
        <f>F196</f>
        <v>1</v>
      </c>
      <c r="G210" s="60"/>
    </row>
    <row r="211" spans="1:7" x14ac:dyDescent="0.25">
      <c r="A211" s="26" t="s">
        <v>327</v>
      </c>
      <c r="B211" s="66" t="s">
        <v>107</v>
      </c>
      <c r="C211" s="56">
        <f>C210</f>
        <v>343.66701085809007</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343.66701085809007</v>
      </c>
      <c r="D220" s="26"/>
      <c r="E220" s="72"/>
      <c r="F220" s="53">
        <f>C220/C$61</f>
        <v>1.9205300438286093E-2</v>
      </c>
      <c r="G220" s="53">
        <f>C220/C$40</f>
        <v>2.8285350687908647E-2</v>
      </c>
    </row>
    <row r="221" spans="1:7" x14ac:dyDescent="0.25">
      <c r="A221" s="26" t="s">
        <v>339</v>
      </c>
      <c r="B221" s="65" t="s">
        <v>340</v>
      </c>
      <c r="C221" s="47">
        <v>736.00357002199996</v>
      </c>
      <c r="D221" s="26"/>
      <c r="E221" s="72"/>
      <c r="F221" s="53">
        <f>C221/C$61</f>
        <v>4.1130423460285108E-2</v>
      </c>
      <c r="G221" s="53">
        <f>C221/C$40</f>
        <v>6.0576425516213991E-2</v>
      </c>
    </row>
    <row r="222" spans="1:7" x14ac:dyDescent="0.25">
      <c r="A222" s="26" t="s">
        <v>341</v>
      </c>
      <c r="B222" s="65" t="s">
        <v>105</v>
      </c>
      <c r="C222" s="47"/>
      <c r="D222" s="26"/>
      <c r="E222" s="72"/>
      <c r="F222" s="53"/>
      <c r="G222" s="53"/>
    </row>
    <row r="223" spans="1:7" x14ac:dyDescent="0.25">
      <c r="A223" s="26" t="s">
        <v>342</v>
      </c>
      <c r="B223" s="66" t="s">
        <v>107</v>
      </c>
      <c r="C223" s="47">
        <f>C220+C221</f>
        <v>1079.67058088009</v>
      </c>
      <c r="D223" s="26"/>
      <c r="E223" s="72"/>
      <c r="F223" s="50">
        <f>F220+F221</f>
        <v>6.0335723898571197E-2</v>
      </c>
      <c r="G223" s="50">
        <f>G220+G221</f>
        <v>8.8861776204122639E-2</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5"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5" t="s">
        <v>372</v>
      </c>
      <c r="C243" s="385" t="s">
        <v>373</v>
      </c>
    </row>
    <row r="244" spans="1:7" x14ac:dyDescent="0.25">
      <c r="A244" s="26" t="s">
        <v>374</v>
      </c>
      <c r="B244" s="385" t="s">
        <v>375</v>
      </c>
      <c r="C244" s="385"/>
    </row>
    <row r="245" spans="1:7" x14ac:dyDescent="0.25">
      <c r="A245" s="26" t="s">
        <v>376</v>
      </c>
      <c r="B245" s="385" t="s">
        <v>377</v>
      </c>
      <c r="C245" s="385" t="s">
        <v>378</v>
      </c>
    </row>
    <row r="246" spans="1:7" ht="30" x14ac:dyDescent="0.25">
      <c r="A246" s="26" t="s">
        <v>379</v>
      </c>
      <c r="B246" s="385" t="s">
        <v>380</v>
      </c>
      <c r="C246" s="385" t="s">
        <v>373</v>
      </c>
    </row>
    <row r="247" spans="1:7" s="388" customFormat="1" x14ac:dyDescent="0.25">
      <c r="A247" s="26" t="s">
        <v>381</v>
      </c>
      <c r="B247" s="385" t="s">
        <v>382</v>
      </c>
      <c r="C247" s="26"/>
    </row>
    <row r="248" spans="1:7" s="388" customFormat="1" x14ac:dyDescent="0.25">
      <c r="A248" s="26" t="s">
        <v>383</v>
      </c>
      <c r="B248" s="385" t="s">
        <v>384</v>
      </c>
      <c r="C248" s="385" t="s">
        <v>385</v>
      </c>
    </row>
    <row r="249" spans="1:7" s="388" customFormat="1" x14ac:dyDescent="0.25">
      <c r="A249" s="26" t="s">
        <v>386</v>
      </c>
      <c r="B249" s="385" t="s">
        <v>387</v>
      </c>
      <c r="C249" s="385"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collapsed="1"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5">
        <f>ROW(B39)</f>
        <v>39</v>
      </c>
      <c r="D294" s="51"/>
      <c r="E294" s="51"/>
      <c r="F294" s="51"/>
      <c r="G294" s="51"/>
    </row>
    <row r="295" spans="1:7" x14ac:dyDescent="0.25">
      <c r="A295" s="26" t="s">
        <v>435</v>
      </c>
      <c r="B295" s="38" t="s">
        <v>436</v>
      </c>
      <c r="C295" s="265">
        <f>ROW(B40)</f>
        <v>40</v>
      </c>
      <c r="D295" s="26"/>
      <c r="E295" s="51"/>
      <c r="F295" s="51"/>
      <c r="G295" s="20"/>
    </row>
    <row r="296" spans="1:7" s="373" customFormat="1" x14ac:dyDescent="0.25">
      <c r="A296" s="26" t="s">
        <v>437</v>
      </c>
      <c r="B296" s="38" t="s">
        <v>438</v>
      </c>
      <c r="C296" s="377" t="s">
        <v>439</v>
      </c>
      <c r="D296" s="26"/>
      <c r="E296" s="51"/>
      <c r="F296" s="51"/>
      <c r="G296" s="20"/>
    </row>
    <row r="297" spans="1:7" x14ac:dyDescent="0.25">
      <c r="A297" s="26" t="s">
        <v>440</v>
      </c>
      <c r="B297" s="38" t="s">
        <v>441</v>
      </c>
      <c r="C297" s="265"/>
      <c r="D297" s="265" t="str">
        <f>ROW('B2. HTT Public Sector Assets'!B48)&amp;" for Public Sector Assets"</f>
        <v>48 for Public Sector Assets</v>
      </c>
      <c r="E297" s="82"/>
      <c r="F297" s="51"/>
      <c r="G297" s="82"/>
    </row>
    <row r="298" spans="1:7" x14ac:dyDescent="0.25">
      <c r="A298" s="26" t="s">
        <v>442</v>
      </c>
      <c r="B298" s="38" t="s">
        <v>443</v>
      </c>
      <c r="C298" s="265">
        <f>ROW(B55)</f>
        <v>55</v>
      </c>
      <c r="D298" s="26"/>
      <c r="E298" s="26"/>
      <c r="F298" s="26"/>
      <c r="G298" s="20"/>
    </row>
    <row r="299" spans="1:7" x14ac:dyDescent="0.25">
      <c r="A299" s="26" t="s">
        <v>444</v>
      </c>
      <c r="B299" s="38" t="s">
        <v>445</v>
      </c>
      <c r="C299" s="378"/>
      <c r="D299" s="265"/>
      <c r="E299" s="82"/>
      <c r="F299" s="81" t="str">
        <f>ROW('B2. HTT Public Sector Assets'!B18)&amp;" for Public Sector Assets"</f>
        <v>18 for Public Sector Assets</v>
      </c>
      <c r="G299" s="82"/>
    </row>
    <row r="300" spans="1:7" s="373" customFormat="1" x14ac:dyDescent="0.25">
      <c r="A300" s="26" t="s">
        <v>446</v>
      </c>
      <c r="B300" s="38" t="s">
        <v>447</v>
      </c>
      <c r="C300" s="380" t="s">
        <v>448</v>
      </c>
      <c r="D300" s="265"/>
      <c r="E300" s="82"/>
      <c r="F300" s="265"/>
      <c r="G300" s="82"/>
    </row>
    <row r="301" spans="1:7" x14ac:dyDescent="0.25">
      <c r="A301" s="26" t="s">
        <v>449</v>
      </c>
      <c r="B301" s="38" t="s">
        <v>450</v>
      </c>
      <c r="C301" s="265"/>
      <c r="D301" s="265" t="str">
        <f>ROW('B2. HTT Public Sector Assets'!B129)&amp;" for Public Sector Assets"</f>
        <v>129 for Public Sector Assets</v>
      </c>
      <c r="E301" s="26"/>
      <c r="F301" s="26"/>
      <c r="G301" s="20"/>
    </row>
    <row r="302" spans="1:7" x14ac:dyDescent="0.25">
      <c r="A302" s="26" t="s">
        <v>451</v>
      </c>
      <c r="B302" s="38" t="s">
        <v>452</v>
      </c>
      <c r="C302" s="265">
        <f>ROW(B114)</f>
        <v>114</v>
      </c>
      <c r="D302" s="26"/>
      <c r="E302" s="26"/>
      <c r="F302" s="82"/>
      <c r="G302" s="20"/>
    </row>
    <row r="303" spans="1:7" x14ac:dyDescent="0.25">
      <c r="A303" s="26" t="s">
        <v>453</v>
      </c>
      <c r="B303" s="38" t="s">
        <v>454</v>
      </c>
      <c r="C303" s="265">
        <f>ROW(B166)</f>
        <v>166</v>
      </c>
      <c r="D303" s="26"/>
      <c r="E303" s="82"/>
      <c r="F303" s="82"/>
      <c r="G303" s="20"/>
    </row>
    <row r="304" spans="1:7" x14ac:dyDescent="0.25">
      <c r="A304" s="26" t="s">
        <v>455</v>
      </c>
      <c r="B304" s="38" t="s">
        <v>456</v>
      </c>
      <c r="C304" s="265">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6" t="s">
        <v>461</v>
      </c>
      <c r="G306" s="20"/>
    </row>
    <row r="307" spans="1:7" x14ac:dyDescent="0.25">
      <c r="A307" s="26" t="s">
        <v>462</v>
      </c>
      <c r="B307" s="38" t="s">
        <v>463</v>
      </c>
      <c r="D307" s="26"/>
      <c r="E307" s="82"/>
      <c r="F307" s="26"/>
      <c r="G307" s="20"/>
    </row>
    <row r="308" spans="1:7" s="373" customFormat="1" x14ac:dyDescent="0.25">
      <c r="A308" s="26" t="s">
        <v>464</v>
      </c>
      <c r="B308" s="38" t="s">
        <v>465</v>
      </c>
      <c r="C308" s="380" t="str">
        <f>ROW('C. HTT Harmonised Glossary'!B18)&amp;" for Harmonised Glossary"</f>
        <v>18 for Harmonised Glossary</v>
      </c>
      <c r="D308" s="26"/>
      <c r="E308" s="82"/>
      <c r="F308" s="26"/>
      <c r="G308" s="20"/>
    </row>
    <row r="309" spans="1:7" s="373" customFormat="1" x14ac:dyDescent="0.25">
      <c r="A309" s="26" t="s">
        <v>466</v>
      </c>
      <c r="B309" s="38" t="s">
        <v>467</v>
      </c>
      <c r="C309" s="265">
        <f>ROW(B68)</f>
        <v>68</v>
      </c>
      <c r="D309" s="26"/>
      <c r="E309" s="82"/>
      <c r="F309" s="26"/>
      <c r="G309" s="20"/>
    </row>
    <row r="310" spans="1:7" x14ac:dyDescent="0.25">
      <c r="A310" s="26" t="s">
        <v>468</v>
      </c>
      <c r="B310" s="38" t="s">
        <v>469</v>
      </c>
      <c r="C310" s="265">
        <f>ROW(B91)</f>
        <v>91</v>
      </c>
      <c r="D310" s="375"/>
      <c r="E310" s="82"/>
      <c r="F310" s="26"/>
      <c r="G310" s="20"/>
    </row>
    <row r="311" spans="1:7" x14ac:dyDescent="0.25">
      <c r="A311" s="26" t="s">
        <v>470</v>
      </c>
      <c r="B311" s="38" t="s">
        <v>471</v>
      </c>
      <c r="C311" s="380" t="s">
        <v>472</v>
      </c>
      <c r="D311" s="265"/>
      <c r="E311" s="82"/>
      <c r="F311" s="26"/>
      <c r="G311" s="20"/>
    </row>
    <row r="312" spans="1:7" x14ac:dyDescent="0.25">
      <c r="A312" s="26" t="s">
        <v>473</v>
      </c>
      <c r="B312" s="38" t="s">
        <v>474</v>
      </c>
      <c r="C312" s="379">
        <v>44</v>
      </c>
      <c r="D312" s="265"/>
      <c r="E312" s="82"/>
      <c r="F312" s="26"/>
      <c r="G312" s="20"/>
    </row>
    <row r="313" spans="1:7" x14ac:dyDescent="0.25">
      <c r="A313" s="26" t="s">
        <v>475</v>
      </c>
      <c r="B313" s="38" t="s">
        <v>476</v>
      </c>
      <c r="C313" s="81"/>
      <c r="D313" s="265"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3" customFormat="1" x14ac:dyDescent="0.25">
      <c r="A318" s="26" t="s">
        <v>480</v>
      </c>
      <c r="B318" s="46" t="s">
        <v>481</v>
      </c>
      <c r="C318" s="47"/>
      <c r="D318" s="26"/>
      <c r="E318" s="26"/>
      <c r="F318" s="26"/>
      <c r="G318" s="20"/>
    </row>
    <row r="319" spans="1:7" s="373" customFormat="1" x14ac:dyDescent="0.25">
      <c r="A319" s="26" t="s">
        <v>482</v>
      </c>
      <c r="B319" s="46" t="s">
        <v>483</v>
      </c>
      <c r="C319" s="47">
        <f>C190</f>
        <v>343.66701085809007</v>
      </c>
      <c r="D319" s="26"/>
      <c r="E319" s="26"/>
      <c r="F319" s="26"/>
      <c r="G319" s="20"/>
    </row>
    <row r="320" spans="1:7" s="373" customFormat="1" x14ac:dyDescent="0.25">
      <c r="A320" s="26" t="s">
        <v>484</v>
      </c>
      <c r="B320" s="46" t="s">
        <v>485</v>
      </c>
      <c r="C320" s="47"/>
      <c r="D320" s="26"/>
      <c r="E320" s="26"/>
      <c r="F320" s="26"/>
      <c r="G320" s="20"/>
    </row>
    <row r="321" spans="1:7" s="373" customFormat="1" x14ac:dyDescent="0.25">
      <c r="A321" s="26" t="s">
        <v>486</v>
      </c>
      <c r="B321" s="46"/>
      <c r="C321" s="47"/>
      <c r="D321" s="26"/>
      <c r="E321" s="26"/>
      <c r="F321" s="26"/>
      <c r="G321" s="20"/>
    </row>
    <row r="322" spans="1:7" s="373" customFormat="1" x14ac:dyDescent="0.25">
      <c r="A322" s="26" t="s">
        <v>487</v>
      </c>
      <c r="B322" s="46"/>
      <c r="C322" s="47"/>
      <c r="D322" s="26"/>
      <c r="E322" s="26"/>
      <c r="F322" s="26"/>
      <c r="G322" s="20"/>
    </row>
    <row r="323" spans="1:7" s="373"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row r="372" spans="1:7" collapsed="1" x14ac:dyDescent="0.25"/>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abSelected="1" zoomScaleNormal="100" workbookViewId="0">
      <selection activeCell="M7" sqref="M7"/>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1312</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13377.055239117775</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62.945353750000002</v>
      </c>
      <c r="D22" s="84">
        <v>287</v>
      </c>
      <c r="E22" s="40"/>
      <c r="F22" s="53">
        <f>C22/C$37</f>
        <v>3.5864875131447834E-3</v>
      </c>
      <c r="G22" s="53">
        <f>D22/D$37</f>
        <v>0.21875</v>
      </c>
    </row>
    <row r="23" spans="1:7" x14ac:dyDescent="0.25">
      <c r="A23" s="26" t="s">
        <v>571</v>
      </c>
      <c r="B23" s="90" t="s">
        <v>572</v>
      </c>
      <c r="C23" s="47">
        <v>139.20304919719999</v>
      </c>
      <c r="D23" s="84">
        <v>181</v>
      </c>
      <c r="E23" s="40"/>
      <c r="F23" s="53">
        <f t="shared" ref="F23:G28" si="0">C23/C$37</f>
        <v>7.9314829132632637E-3</v>
      </c>
      <c r="G23" s="53">
        <f t="shared" si="0"/>
        <v>0.13795731707317074</v>
      </c>
    </row>
    <row r="24" spans="1:7" x14ac:dyDescent="0.25">
      <c r="A24" s="26" t="s">
        <v>573</v>
      </c>
      <c r="B24" s="90" t="s">
        <v>574</v>
      </c>
      <c r="C24" s="47">
        <v>1150.7583944983539</v>
      </c>
      <c r="D24" s="84">
        <v>470</v>
      </c>
      <c r="E24" s="26"/>
      <c r="F24" s="53">
        <f t="shared" si="0"/>
        <v>6.5567676828170732E-2</v>
      </c>
      <c r="G24" s="53">
        <f t="shared" si="0"/>
        <v>0.35823170731707316</v>
      </c>
    </row>
    <row r="25" spans="1:7" x14ac:dyDescent="0.25">
      <c r="A25" s="26" t="s">
        <v>575</v>
      </c>
      <c r="B25" s="90" t="s">
        <v>576</v>
      </c>
      <c r="C25" s="47">
        <v>969.26511411900003</v>
      </c>
      <c r="D25" s="84">
        <v>135</v>
      </c>
      <c r="E25" s="51"/>
      <c r="F25" s="53">
        <f t="shared" si="0"/>
        <v>5.5226589757860357E-2</v>
      </c>
      <c r="G25" s="53">
        <f t="shared" si="0"/>
        <v>0.10289634146341463</v>
      </c>
    </row>
    <row r="26" spans="1:7" x14ac:dyDescent="0.25">
      <c r="A26" s="26" t="s">
        <v>577</v>
      </c>
      <c r="B26" s="90" t="s">
        <v>578</v>
      </c>
      <c r="C26" s="47">
        <v>3894.3931052374596</v>
      </c>
      <c r="D26" s="84">
        <v>180</v>
      </c>
      <c r="E26" s="51"/>
      <c r="F26" s="53">
        <f t="shared" si="0"/>
        <v>0.22189393515341529</v>
      </c>
      <c r="G26" s="53">
        <f t="shared" si="0"/>
        <v>0.13719512195121952</v>
      </c>
    </row>
    <row r="27" spans="1:7" x14ac:dyDescent="0.25">
      <c r="A27" s="26" t="s">
        <v>579</v>
      </c>
      <c r="B27" s="90" t="s">
        <v>580</v>
      </c>
      <c r="C27" s="47">
        <v>1965.5703124687691</v>
      </c>
      <c r="D27" s="84">
        <v>28</v>
      </c>
      <c r="E27" s="51"/>
      <c r="F27" s="53">
        <f t="shared" si="0"/>
        <v>0.11199386391370197</v>
      </c>
      <c r="G27" s="53">
        <f t="shared" si="0"/>
        <v>2.1341463414634148E-2</v>
      </c>
    </row>
    <row r="28" spans="1:7" x14ac:dyDescent="0.25">
      <c r="A28" s="26" t="s">
        <v>581</v>
      </c>
      <c r="B28" s="90" t="s">
        <v>582</v>
      </c>
      <c r="C28" s="47">
        <v>9368.5611444517381</v>
      </c>
      <c r="D28" s="84">
        <v>31</v>
      </c>
      <c r="E28" s="51"/>
      <c r="F28" s="53">
        <f t="shared" si="0"/>
        <v>0.5337999639204436</v>
      </c>
      <c r="G28" s="53">
        <f t="shared" si="0"/>
        <v>2.3628048780487805E-2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17550.696473722521</v>
      </c>
      <c r="D37" s="52">
        <f>SUM(D22:D28)</f>
        <v>1312</v>
      </c>
      <c r="E37" s="51"/>
      <c r="F37" s="57">
        <f>SUM(F22:F28)</f>
        <v>1</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17508.924431872521</v>
      </c>
      <c r="D39" s="26"/>
      <c r="E39" s="86"/>
      <c r="F39" s="53">
        <f>C39/C$42</f>
        <v>0.99761992112891118</v>
      </c>
      <c r="G39" s="52"/>
    </row>
    <row r="40" spans="1:7" x14ac:dyDescent="0.25">
      <c r="A40" s="26" t="s">
        <v>595</v>
      </c>
      <c r="B40" s="40" t="s">
        <v>596</v>
      </c>
      <c r="C40" s="47">
        <v>41.772041850000001</v>
      </c>
      <c r="D40" s="26"/>
      <c r="E40" s="86"/>
      <c r="F40" s="53">
        <f t="shared" ref="F40:F41" si="1">C40/C$42</f>
        <v>2.3800788710888181E-3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17550.696473722521</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2">
        <f>SUM(C50:C76)</f>
        <v>0.85141296914916142</v>
      </c>
      <c r="D49" s="26"/>
      <c r="E49" s="26"/>
      <c r="F49" s="26"/>
      <c r="G49" s="26"/>
    </row>
    <row r="50" spans="1:7" x14ac:dyDescent="0.25">
      <c r="A50" s="26" t="s">
        <v>607</v>
      </c>
      <c r="B50" s="26" t="s">
        <v>608</v>
      </c>
      <c r="C50" s="50">
        <v>5.051619051286301E-4</v>
      </c>
      <c r="D50" s="26"/>
      <c r="E50" s="26"/>
      <c r="F50" s="26"/>
      <c r="G50" s="26"/>
    </row>
    <row r="51" spans="1:7" x14ac:dyDescent="0.25">
      <c r="A51" s="26" t="s">
        <v>609</v>
      </c>
      <c r="B51" s="26" t="s">
        <v>610</v>
      </c>
      <c r="C51" s="50">
        <v>9.8172856610262461E-3</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4.5831277838348089E-3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3.0768009737306193E-3</v>
      </c>
      <c r="D58" s="26"/>
      <c r="E58" s="26"/>
      <c r="F58" s="26"/>
      <c r="G58" s="26"/>
    </row>
    <row r="59" spans="1:7" x14ac:dyDescent="0.25">
      <c r="A59" s="26" t="s">
        <v>625</v>
      </c>
      <c r="B59" s="26" t="s">
        <v>2</v>
      </c>
      <c r="C59" s="50">
        <v>0.80607335586548179</v>
      </c>
      <c r="D59" s="26"/>
      <c r="E59" s="26"/>
      <c r="F59" s="26"/>
      <c r="G59" s="26"/>
    </row>
    <row r="60" spans="1:7" x14ac:dyDescent="0.25">
      <c r="A60" s="26" t="s">
        <v>626</v>
      </c>
      <c r="B60" s="26" t="s">
        <v>627</v>
      </c>
      <c r="C60" s="50">
        <v>1.3313699911709297E-2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1.5816549572868466E-3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1.246188209096327E-2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2">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2">
        <f>SUM(C82:C92)</f>
        <v>0.14858703085083852</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4.0544394004486152E-2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6.4116160385389462E-2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1.5017152173682276E-3</v>
      </c>
      <c r="D91" s="26"/>
      <c r="E91" s="26"/>
      <c r="F91" s="26"/>
      <c r="G91" s="26"/>
    </row>
    <row r="92" spans="1:7" x14ac:dyDescent="0.25">
      <c r="A92" s="26" t="s">
        <v>679</v>
      </c>
      <c r="B92" s="40" t="s">
        <v>105</v>
      </c>
      <c r="C92" s="372">
        <f>SUM(C93:C102)</f>
        <v>4.2424761243594691E-2</v>
      </c>
      <c r="D92" s="26"/>
      <c r="E92" s="26"/>
      <c r="F92" s="26"/>
      <c r="G92" s="26"/>
    </row>
    <row r="93" spans="1:7" hidden="1" outlineLevel="1" x14ac:dyDescent="0.25">
      <c r="A93" s="26" t="s">
        <v>680</v>
      </c>
      <c r="B93" s="58" t="s">
        <v>681</v>
      </c>
      <c r="C93" s="50">
        <v>2.1973188927739556E-2</v>
      </c>
      <c r="D93" s="26"/>
      <c r="E93" s="26"/>
      <c r="F93" s="26"/>
      <c r="G93" s="26"/>
    </row>
    <row r="94" spans="1:7" hidden="1" outlineLevel="1" x14ac:dyDescent="0.25">
      <c r="A94" s="26" t="s">
        <v>682</v>
      </c>
      <c r="B94" s="58" t="s">
        <v>683</v>
      </c>
      <c r="C94" s="50">
        <v>1.9874905660995416E-2</v>
      </c>
      <c r="D94" s="26"/>
      <c r="E94" s="26"/>
      <c r="F94" s="26"/>
      <c r="G94" s="26"/>
    </row>
    <row r="95" spans="1:7" hidden="1" outlineLevel="1" x14ac:dyDescent="0.25">
      <c r="A95" s="26" t="s">
        <v>684</v>
      </c>
      <c r="B95" s="58" t="s">
        <v>685</v>
      </c>
      <c r="C95" s="50">
        <v>5.7666665485971603E-4</v>
      </c>
      <c r="D95" s="26"/>
      <c r="E95" s="26"/>
      <c r="F95" s="26"/>
      <c r="G95" s="26"/>
    </row>
    <row r="96" spans="1:7" hidden="1" outlineLevel="1" x14ac:dyDescent="0.25">
      <c r="A96" s="26" t="s">
        <v>686</v>
      </c>
      <c r="B96" s="58"/>
      <c r="C96" s="50"/>
      <c r="D96" s="26"/>
      <c r="E96" s="26"/>
      <c r="F96" s="26"/>
      <c r="G96" s="26"/>
    </row>
    <row r="97" spans="1:7" hidden="1" outlineLevel="1" x14ac:dyDescent="0.25">
      <c r="A97" s="26" t="s">
        <v>687</v>
      </c>
      <c r="B97" s="58"/>
      <c r="C97" s="50"/>
      <c r="D97" s="26"/>
      <c r="E97" s="26"/>
      <c r="F97" s="26"/>
      <c r="G97" s="26"/>
    </row>
    <row r="98" spans="1:7" hidden="1" outlineLevel="1" x14ac:dyDescent="0.25">
      <c r="A98" s="26" t="s">
        <v>688</v>
      </c>
      <c r="B98" s="58"/>
      <c r="C98" s="50"/>
      <c r="D98" s="26"/>
      <c r="E98" s="26"/>
      <c r="F98" s="26"/>
      <c r="G98" s="26"/>
    </row>
    <row r="99" spans="1:7" hidden="1" outlineLevel="1" x14ac:dyDescent="0.25">
      <c r="A99" s="26" t="s">
        <v>689</v>
      </c>
      <c r="B99" s="58"/>
      <c r="C99" s="50"/>
      <c r="D99" s="26"/>
      <c r="E99" s="26"/>
      <c r="F99" s="26"/>
      <c r="G99" s="26"/>
    </row>
    <row r="100" spans="1:7" hidden="1" outlineLevel="1" x14ac:dyDescent="0.25">
      <c r="A100" s="26" t="s">
        <v>690</v>
      </c>
      <c r="B100" s="58"/>
      <c r="C100" s="50"/>
      <c r="D100" s="26"/>
      <c r="E100" s="26"/>
      <c r="F100" s="26"/>
      <c r="G100" s="26"/>
    </row>
    <row r="101" spans="1:7" hidden="1" outlineLevel="1" x14ac:dyDescent="0.25">
      <c r="A101" s="26" t="s">
        <v>691</v>
      </c>
      <c r="B101" s="58"/>
      <c r="C101" s="50"/>
      <c r="D101" s="26"/>
      <c r="E101" s="26"/>
      <c r="F101" s="26"/>
      <c r="G101" s="26"/>
    </row>
    <row r="102" spans="1:7" hidden="1" outlineLevel="1" x14ac:dyDescent="0.25">
      <c r="A102" s="26" t="s">
        <v>692</v>
      </c>
      <c r="B102" s="58"/>
      <c r="C102" s="50"/>
      <c r="D102" s="26"/>
      <c r="E102" s="26"/>
      <c r="F102" s="26"/>
      <c r="G102" s="26"/>
    </row>
    <row r="103" spans="1:7" x14ac:dyDescent="0.25">
      <c r="A103" s="42"/>
      <c r="B103" s="88" t="s">
        <v>693</v>
      </c>
      <c r="C103" s="89" t="s">
        <v>564</v>
      </c>
      <c r="D103" s="42"/>
      <c r="E103" s="44"/>
      <c r="F103" s="42"/>
      <c r="G103" s="45"/>
    </row>
    <row r="104" spans="1:7" x14ac:dyDescent="0.25">
      <c r="A104" s="26" t="s">
        <v>694</v>
      </c>
      <c r="B104" s="40" t="s">
        <v>695</v>
      </c>
      <c r="C104" s="50">
        <v>8.2018948206243406E-2</v>
      </c>
      <c r="D104" s="26"/>
      <c r="E104" s="26"/>
      <c r="F104" s="26"/>
      <c r="G104" s="26"/>
    </row>
    <row r="105" spans="1:7" x14ac:dyDescent="0.25">
      <c r="A105" s="26" t="s">
        <v>696</v>
      </c>
      <c r="B105" s="40" t="s">
        <v>697</v>
      </c>
      <c r="C105" s="50">
        <v>1.9772632818705439E-2</v>
      </c>
      <c r="D105" s="26"/>
      <c r="E105" s="26"/>
      <c r="F105" s="26"/>
      <c r="G105" s="26"/>
    </row>
    <row r="106" spans="1:7" x14ac:dyDescent="0.25">
      <c r="A106" s="26" t="s">
        <v>698</v>
      </c>
      <c r="B106" s="40" t="s">
        <v>699</v>
      </c>
      <c r="C106" s="50">
        <v>1.4529414300554839E-2</v>
      </c>
      <c r="D106" s="26"/>
      <c r="E106" s="26"/>
      <c r="F106" s="26"/>
      <c r="G106" s="26"/>
    </row>
    <row r="107" spans="1:7" x14ac:dyDescent="0.25">
      <c r="A107" s="26" t="s">
        <v>700</v>
      </c>
      <c r="B107" s="40" t="s">
        <v>701</v>
      </c>
      <c r="C107" s="50">
        <v>3.0261933070807944E-2</v>
      </c>
      <c r="D107" s="26"/>
      <c r="E107" s="26"/>
      <c r="F107" s="26"/>
      <c r="G107" s="26"/>
    </row>
    <row r="108" spans="1:7" x14ac:dyDescent="0.25">
      <c r="A108" s="26" t="s">
        <v>702</v>
      </c>
      <c r="B108" s="40" t="s">
        <v>703</v>
      </c>
      <c r="C108" s="50">
        <v>3.8908021553484369E-3</v>
      </c>
      <c r="D108" s="26"/>
      <c r="E108" s="26"/>
      <c r="F108" s="26"/>
      <c r="G108" s="26"/>
    </row>
    <row r="109" spans="1:7" x14ac:dyDescent="0.25">
      <c r="A109" s="26" t="s">
        <v>704</v>
      </c>
      <c r="B109" s="40" t="s">
        <v>705</v>
      </c>
      <c r="C109" s="50">
        <v>4.6026808582078668E-4</v>
      </c>
      <c r="D109" s="26"/>
      <c r="E109" s="26"/>
      <c r="F109" s="26"/>
      <c r="G109" s="26"/>
    </row>
    <row r="110" spans="1:7" x14ac:dyDescent="0.25">
      <c r="A110" s="26" t="s">
        <v>706</v>
      </c>
      <c r="B110" s="40" t="s">
        <v>707</v>
      </c>
      <c r="C110" s="50">
        <v>5.0093894740266827E-2</v>
      </c>
      <c r="D110" s="26"/>
      <c r="E110" s="26"/>
      <c r="F110" s="26"/>
      <c r="G110" s="26"/>
    </row>
    <row r="111" spans="1:7" x14ac:dyDescent="0.25">
      <c r="A111" s="26" t="s">
        <v>708</v>
      </c>
      <c r="B111" s="40" t="s">
        <v>709</v>
      </c>
      <c r="C111" s="50">
        <v>8.8248476676524398E-2</v>
      </c>
      <c r="D111" s="26"/>
      <c r="E111" s="26"/>
      <c r="F111" s="26"/>
      <c r="G111" s="26"/>
    </row>
    <row r="112" spans="1:7" x14ac:dyDescent="0.25">
      <c r="A112" s="26" t="s">
        <v>710</v>
      </c>
      <c r="B112" s="40" t="s">
        <v>711</v>
      </c>
      <c r="C112" s="50">
        <v>0.35636521850109121</v>
      </c>
      <c r="D112" s="26"/>
      <c r="E112" s="26"/>
      <c r="F112" s="26"/>
      <c r="G112" s="26"/>
    </row>
    <row r="113" spans="1:7" x14ac:dyDescent="0.25">
      <c r="A113" s="26" t="s">
        <v>712</v>
      </c>
      <c r="B113" s="40" t="s">
        <v>713</v>
      </c>
      <c r="C113" s="50">
        <v>2.6014800455681636E-2</v>
      </c>
      <c r="D113" s="26"/>
      <c r="E113" s="26"/>
      <c r="F113" s="26"/>
      <c r="G113" s="26"/>
    </row>
    <row r="114" spans="1:7" x14ac:dyDescent="0.25">
      <c r="A114" s="26" t="s">
        <v>714</v>
      </c>
      <c r="B114" s="40" t="s">
        <v>715</v>
      </c>
      <c r="C114" s="50">
        <v>8.8391955488974286E-2</v>
      </c>
      <c r="D114" s="26"/>
      <c r="E114" s="26"/>
      <c r="F114" s="26"/>
      <c r="G114" s="26"/>
    </row>
    <row r="115" spans="1:7" x14ac:dyDescent="0.25">
      <c r="A115" s="26" t="s">
        <v>716</v>
      </c>
      <c r="B115" s="40" t="s">
        <v>717</v>
      </c>
      <c r="C115" s="50">
        <v>0.10389955349858468</v>
      </c>
      <c r="D115" s="26"/>
      <c r="E115" s="26"/>
      <c r="F115" s="26"/>
      <c r="G115" s="26"/>
    </row>
    <row r="116" spans="1:7" x14ac:dyDescent="0.25">
      <c r="A116" s="26" t="s">
        <v>718</v>
      </c>
      <c r="B116" s="40" t="s">
        <v>719</v>
      </c>
      <c r="C116" s="50">
        <v>2.3690187264938354E-2</v>
      </c>
      <c r="D116" s="26"/>
      <c r="E116" s="26"/>
      <c r="F116" s="26"/>
      <c r="G116" s="26"/>
    </row>
    <row r="117" spans="1:7" x14ac:dyDescent="0.25">
      <c r="A117" s="26" t="s">
        <v>720</v>
      </c>
      <c r="B117" s="40" t="s">
        <v>721</v>
      </c>
      <c r="C117" s="50">
        <v>0.10306612629818508</v>
      </c>
      <c r="D117" s="26"/>
      <c r="E117" s="26"/>
      <c r="F117" s="26"/>
      <c r="G117" s="26"/>
    </row>
    <row r="118" spans="1:7" x14ac:dyDescent="0.25">
      <c r="A118" s="26" t="s">
        <v>722</v>
      </c>
      <c r="B118" s="40" t="s">
        <v>723</v>
      </c>
      <c r="C118" s="50">
        <v>9.2957884382726935E-3</v>
      </c>
      <c r="D118" s="26"/>
      <c r="E118" s="26"/>
      <c r="F118" s="26"/>
      <c r="G118" s="26"/>
    </row>
    <row r="119" spans="1:7" hidden="1" outlineLevel="1" x14ac:dyDescent="0.25">
      <c r="A119" s="26" t="s">
        <v>724</v>
      </c>
      <c r="B119" s="40"/>
      <c r="C119" s="50"/>
      <c r="D119" s="26"/>
      <c r="E119" s="26"/>
      <c r="F119" s="26"/>
      <c r="G119" s="26"/>
    </row>
    <row r="120" spans="1:7" hidden="1" outlineLevel="1" x14ac:dyDescent="0.25">
      <c r="A120" s="26" t="s">
        <v>725</v>
      </c>
      <c r="B120" s="40"/>
      <c r="C120" s="50"/>
      <c r="D120" s="26"/>
      <c r="E120" s="26"/>
      <c r="F120" s="26"/>
      <c r="G120" s="26"/>
    </row>
    <row r="121" spans="1:7" hidden="1" outlineLevel="1" x14ac:dyDescent="0.25">
      <c r="A121" s="26" t="s">
        <v>726</v>
      </c>
      <c r="B121" s="40"/>
      <c r="C121" s="50"/>
      <c r="D121" s="26"/>
      <c r="E121" s="26"/>
      <c r="F121" s="26"/>
      <c r="G121" s="26"/>
    </row>
    <row r="122" spans="1:7" hidden="1" outlineLevel="1" x14ac:dyDescent="0.25">
      <c r="A122" s="26" t="s">
        <v>727</v>
      </c>
      <c r="B122" s="40"/>
      <c r="C122" s="50"/>
      <c r="D122" s="26"/>
      <c r="E122" s="26"/>
      <c r="F122" s="26"/>
      <c r="G122" s="26"/>
    </row>
    <row r="123" spans="1:7" hidden="1" outlineLevel="1" x14ac:dyDescent="0.25">
      <c r="A123" s="26" t="s">
        <v>728</v>
      </c>
      <c r="B123" s="40"/>
      <c r="C123" s="50"/>
      <c r="D123" s="26"/>
      <c r="E123" s="26"/>
      <c r="F123" s="26"/>
      <c r="G123" s="26"/>
    </row>
    <row r="124" spans="1:7" hidden="1" outlineLevel="1" x14ac:dyDescent="0.25">
      <c r="A124" s="26" t="s">
        <v>729</v>
      </c>
      <c r="B124" s="40"/>
      <c r="C124" s="50"/>
      <c r="D124" s="26"/>
      <c r="E124" s="26"/>
      <c r="F124" s="26"/>
      <c r="G124" s="26"/>
    </row>
    <row r="125" spans="1:7" hidden="1" outlineLevel="1" x14ac:dyDescent="0.25">
      <c r="A125" s="26" t="s">
        <v>730</v>
      </c>
      <c r="B125" s="40"/>
      <c r="C125" s="50"/>
      <c r="D125" s="26"/>
      <c r="E125" s="26"/>
      <c r="F125" s="26"/>
      <c r="G125" s="26"/>
    </row>
    <row r="126" spans="1:7" hidden="1" outlineLevel="1" x14ac:dyDescent="0.25">
      <c r="A126" s="26" t="s">
        <v>731</v>
      </c>
      <c r="B126" s="40"/>
      <c r="C126" s="50"/>
      <c r="D126" s="26"/>
      <c r="E126" s="26"/>
      <c r="F126" s="26"/>
      <c r="G126" s="26"/>
    </row>
    <row r="127" spans="1:7" hidden="1" outlineLevel="1" x14ac:dyDescent="0.25">
      <c r="A127" s="26" t="s">
        <v>732</v>
      </c>
      <c r="B127" s="40"/>
      <c r="C127" s="50"/>
      <c r="D127" s="26"/>
      <c r="E127" s="26"/>
      <c r="F127" s="26"/>
      <c r="G127" s="26"/>
    </row>
    <row r="128" spans="1:7" hidden="1" outlineLevel="1" x14ac:dyDescent="0.25">
      <c r="A128" s="26" t="s">
        <v>733</v>
      </c>
      <c r="B128" s="40"/>
      <c r="C128" s="26"/>
      <c r="D128" s="26"/>
      <c r="E128" s="26"/>
      <c r="F128" s="26"/>
      <c r="G128" s="26"/>
    </row>
    <row r="129" spans="1:7" x14ac:dyDescent="0.25">
      <c r="A129" s="42"/>
      <c r="B129" s="43" t="s">
        <v>734</v>
      </c>
      <c r="C129" s="42" t="s">
        <v>564</v>
      </c>
      <c r="D129" s="42"/>
      <c r="E129" s="42"/>
      <c r="F129" s="45"/>
      <c r="G129" s="45"/>
    </row>
    <row r="130" spans="1:7" x14ac:dyDescent="0.25">
      <c r="A130" s="26" t="s">
        <v>735</v>
      </c>
      <c r="B130" s="26" t="s">
        <v>736</v>
      </c>
      <c r="C130" s="50">
        <v>0.5764191391719542</v>
      </c>
    </row>
    <row r="131" spans="1:7" x14ac:dyDescent="0.25">
      <c r="A131" s="26" t="s">
        <v>737</v>
      </c>
      <c r="B131" s="26" t="s">
        <v>738</v>
      </c>
      <c r="C131" s="50">
        <f>1-C130</f>
        <v>0.4235808608280458</v>
      </c>
    </row>
    <row r="132" spans="1:7" x14ac:dyDescent="0.25">
      <c r="A132" s="26" t="s">
        <v>739</v>
      </c>
      <c r="B132" s="26" t="s">
        <v>105</v>
      </c>
      <c r="C132" s="50">
        <v>0</v>
      </c>
    </row>
    <row r="133" spans="1:7" hidden="1" outlineLevel="1" x14ac:dyDescent="0.25">
      <c r="A133" s="26" t="s">
        <v>740</v>
      </c>
      <c r="B133" s="26"/>
      <c r="C133" s="50"/>
    </row>
    <row r="134" spans="1:7" hidden="1" outlineLevel="1" x14ac:dyDescent="0.25">
      <c r="A134" s="26" t="s">
        <v>741</v>
      </c>
      <c r="B134" s="26"/>
      <c r="C134" s="50"/>
    </row>
    <row r="135" spans="1:7" hidden="1" outlineLevel="1" x14ac:dyDescent="0.25">
      <c r="A135" s="26" t="s">
        <v>742</v>
      </c>
      <c r="B135" s="26"/>
      <c r="C135" s="50"/>
    </row>
    <row r="136" spans="1:7" hidden="1" outlineLevel="1" x14ac:dyDescent="0.25">
      <c r="A136" s="26" t="s">
        <v>743</v>
      </c>
      <c r="B136" s="26"/>
      <c r="C136" s="50"/>
    </row>
    <row r="137" spans="1:7" collapsed="1" x14ac:dyDescent="0.25">
      <c r="A137" s="42"/>
      <c r="B137" s="43" t="s">
        <v>744</v>
      </c>
      <c r="C137" s="42" t="s">
        <v>564</v>
      </c>
      <c r="D137" s="42"/>
      <c r="E137" s="42"/>
      <c r="F137" s="45"/>
      <c r="G137" s="45"/>
    </row>
    <row r="138" spans="1:7" x14ac:dyDescent="0.25">
      <c r="A138" s="26" t="s">
        <v>745</v>
      </c>
      <c r="B138" s="26" t="s">
        <v>746</v>
      </c>
      <c r="C138" s="50">
        <v>4.9832343449531013E-3</v>
      </c>
      <c r="D138" s="86"/>
      <c r="E138" s="86"/>
      <c r="F138" s="51"/>
      <c r="G138" s="52"/>
    </row>
    <row r="139" spans="1:7" x14ac:dyDescent="0.25">
      <c r="A139" s="26" t="s">
        <v>747</v>
      </c>
      <c r="B139" s="26" t="s">
        <v>748</v>
      </c>
      <c r="C139" s="50">
        <f>1-C138</f>
        <v>0.99501676565504693</v>
      </c>
      <c r="D139" s="86"/>
      <c r="E139" s="86"/>
      <c r="F139" s="51"/>
      <c r="G139" s="52"/>
    </row>
    <row r="140" spans="1:7" x14ac:dyDescent="0.25">
      <c r="A140" s="26" t="s">
        <v>749</v>
      </c>
      <c r="B140" s="26" t="s">
        <v>105</v>
      </c>
      <c r="C140" s="50">
        <v>0</v>
      </c>
      <c r="D140" s="86"/>
      <c r="E140" s="86"/>
      <c r="F140" s="51"/>
      <c r="G140" s="52"/>
    </row>
    <row r="141" spans="1:7" hidden="1" outlineLevel="1" x14ac:dyDescent="0.25">
      <c r="A141" s="26" t="s">
        <v>750</v>
      </c>
      <c r="B141" s="26"/>
      <c r="C141" s="50"/>
      <c r="D141" s="86"/>
      <c r="E141" s="86"/>
      <c r="F141" s="51"/>
      <c r="G141" s="52"/>
    </row>
    <row r="142" spans="1:7" hidden="1" outlineLevel="1" x14ac:dyDescent="0.25">
      <c r="A142" s="26" t="s">
        <v>751</v>
      </c>
      <c r="B142" s="26"/>
      <c r="C142" s="50"/>
      <c r="D142" s="86"/>
      <c r="E142" s="86"/>
      <c r="F142" s="51"/>
      <c r="G142" s="52"/>
    </row>
    <row r="143" spans="1:7" hidden="1" outlineLevel="1" x14ac:dyDescent="0.25">
      <c r="A143" s="26" t="s">
        <v>752</v>
      </c>
      <c r="B143" s="26"/>
      <c r="C143" s="50"/>
      <c r="D143" s="86"/>
      <c r="E143" s="86"/>
      <c r="F143" s="51"/>
      <c r="G143" s="52"/>
    </row>
    <row r="144" spans="1:7" hidden="1" outlineLevel="1" x14ac:dyDescent="0.25">
      <c r="A144" s="26" t="s">
        <v>753</v>
      </c>
      <c r="B144" s="26"/>
      <c r="C144" s="50"/>
      <c r="D144" s="86"/>
      <c r="E144" s="86"/>
      <c r="F144" s="51"/>
      <c r="G144" s="52"/>
    </row>
    <row r="145" spans="1:7" hidden="1" outlineLevel="1" x14ac:dyDescent="0.25">
      <c r="A145" s="26" t="s">
        <v>754</v>
      </c>
      <c r="B145" s="26"/>
      <c r="C145" s="50"/>
      <c r="D145" s="86"/>
      <c r="E145" s="86"/>
      <c r="F145" s="51"/>
      <c r="G145" s="52"/>
    </row>
    <row r="146" spans="1:7" hidden="1" outlineLevel="1" x14ac:dyDescent="0.25">
      <c r="A146" s="26" t="s">
        <v>755</v>
      </c>
      <c r="B146" s="26"/>
      <c r="C146" s="50"/>
      <c r="D146" s="86"/>
      <c r="E146" s="86"/>
      <c r="F146" s="51"/>
      <c r="G146" s="52"/>
    </row>
    <row r="147" spans="1:7" collapsed="1" x14ac:dyDescent="0.25">
      <c r="A147" s="42"/>
      <c r="B147" s="43" t="s">
        <v>756</v>
      </c>
      <c r="C147" s="42" t="s">
        <v>64</v>
      </c>
      <c r="D147" s="42"/>
      <c r="E147" s="42"/>
      <c r="F147" s="42" t="s">
        <v>564</v>
      </c>
      <c r="G147" s="45"/>
    </row>
    <row r="148" spans="1:7" x14ac:dyDescent="0.25">
      <c r="A148" s="26" t="s">
        <v>757</v>
      </c>
      <c r="B148" s="40" t="s">
        <v>758</v>
      </c>
      <c r="C148" s="47">
        <f>SUM(C154:C155)</f>
        <v>490.44824041595979</v>
      </c>
      <c r="D148" s="86"/>
      <c r="E148" s="86"/>
      <c r="F148" s="53">
        <f>SUM(F154:F155)</f>
        <v>2.795567847754429E-2</v>
      </c>
      <c r="G148" s="52"/>
    </row>
    <row r="149" spans="1:7" x14ac:dyDescent="0.25">
      <c r="A149" s="26" t="s">
        <v>759</v>
      </c>
      <c r="B149" s="40" t="s">
        <v>760</v>
      </c>
      <c r="C149" s="47">
        <f>SUM(C156:C157)</f>
        <v>3795.1080356900002</v>
      </c>
      <c r="D149" s="86"/>
      <c r="E149" s="86"/>
      <c r="F149" s="53">
        <f>SUM(F156:F157)</f>
        <v>0.21632215449139547</v>
      </c>
      <c r="G149" s="52"/>
    </row>
    <row r="150" spans="1:7" x14ac:dyDescent="0.25">
      <c r="A150" s="26" t="s">
        <v>761</v>
      </c>
      <c r="B150" s="40" t="s">
        <v>762</v>
      </c>
      <c r="C150" s="47">
        <f>SUM(C158:C159)</f>
        <v>5396.1920002915995</v>
      </c>
      <c r="D150" s="86"/>
      <c r="E150" s="86"/>
      <c r="F150" s="53">
        <f>SUM(F158:F159)</f>
        <v>0.30758436085998764</v>
      </c>
      <c r="G150" s="52"/>
    </row>
    <row r="151" spans="1:7" x14ac:dyDescent="0.25">
      <c r="A151" s="26" t="s">
        <v>763</v>
      </c>
      <c r="B151" s="40" t="s">
        <v>764</v>
      </c>
      <c r="C151" s="47">
        <f>SUM(C153,C160,C161,C162)</f>
        <v>7862.0305594449601</v>
      </c>
      <c r="D151" s="86"/>
      <c r="E151" s="86"/>
      <c r="F151" s="53">
        <f>SUM(F153,F160,F161,F162)</f>
        <v>0.44813780617107257</v>
      </c>
      <c r="G151" s="52"/>
    </row>
    <row r="152" spans="1:7" x14ac:dyDescent="0.25">
      <c r="A152" s="26" t="s">
        <v>765</v>
      </c>
      <c r="B152" s="55" t="s">
        <v>107</v>
      </c>
      <c r="C152" s="56">
        <f>SUM(C148:C151)</f>
        <v>17543.77883584252</v>
      </c>
      <c r="D152" s="86"/>
      <c r="E152" s="86"/>
      <c r="F152" s="53">
        <f>SUM(F148:F151)</f>
        <v>1</v>
      </c>
      <c r="G152" s="52"/>
    </row>
    <row r="153" spans="1:7" hidden="1" outlineLevel="1" x14ac:dyDescent="0.25">
      <c r="A153" s="26" t="s">
        <v>766</v>
      </c>
      <c r="B153" s="58" t="s">
        <v>767</v>
      </c>
      <c r="C153" s="47">
        <v>385.64476943051739</v>
      </c>
      <c r="D153" s="86"/>
      <c r="E153" s="86"/>
      <c r="F153" s="53">
        <f t="shared" ref="F153:F162" si="2">C153/C$152</f>
        <v>2.1981853113801936E-2</v>
      </c>
      <c r="G153" s="52"/>
    </row>
    <row r="154" spans="1:7" hidden="1" outlineLevel="1" x14ac:dyDescent="0.25">
      <c r="A154" s="26" t="s">
        <v>768</v>
      </c>
      <c r="B154" s="58" t="s">
        <v>769</v>
      </c>
      <c r="C154" s="47">
        <v>454.23894338595977</v>
      </c>
      <c r="D154" s="86"/>
      <c r="E154" s="86"/>
      <c r="F154" s="53">
        <f t="shared" si="2"/>
        <v>2.5891739039592462E-2</v>
      </c>
      <c r="G154" s="52"/>
    </row>
    <row r="155" spans="1:7" hidden="1" outlineLevel="1" x14ac:dyDescent="0.25">
      <c r="A155" s="26" t="s">
        <v>770</v>
      </c>
      <c r="B155" s="58" t="s">
        <v>771</v>
      </c>
      <c r="C155" s="47">
        <v>36.209297030000002</v>
      </c>
      <c r="D155" s="86"/>
      <c r="E155" s="86"/>
      <c r="F155" s="53">
        <f t="shared" si="2"/>
        <v>2.0639394379518288E-3</v>
      </c>
      <c r="G155" s="52"/>
    </row>
    <row r="156" spans="1:7" hidden="1" outlineLevel="1" x14ac:dyDescent="0.25">
      <c r="A156" s="26" t="s">
        <v>772</v>
      </c>
      <c r="B156" s="58" t="s">
        <v>773</v>
      </c>
      <c r="C156" s="47">
        <v>3548.45718162</v>
      </c>
      <c r="D156" s="86"/>
      <c r="E156" s="86"/>
      <c r="F156" s="53">
        <f t="shared" si="2"/>
        <v>0.20226299104787987</v>
      </c>
      <c r="G156" s="52"/>
    </row>
    <row r="157" spans="1:7" hidden="1" outlineLevel="1" x14ac:dyDescent="0.25">
      <c r="A157" s="26" t="s">
        <v>774</v>
      </c>
      <c r="B157" s="58" t="s">
        <v>775</v>
      </c>
      <c r="C157" s="47">
        <v>246.65085407000001</v>
      </c>
      <c r="D157" s="86"/>
      <c r="E157" s="86"/>
      <c r="F157" s="53">
        <f t="shared" si="2"/>
        <v>1.4059163443515609E-2</v>
      </c>
      <c r="G157" s="52"/>
    </row>
    <row r="158" spans="1:7" hidden="1" outlineLevel="1" x14ac:dyDescent="0.25">
      <c r="A158" s="26" t="s">
        <v>776</v>
      </c>
      <c r="B158" s="58" t="s">
        <v>777</v>
      </c>
      <c r="C158" s="47">
        <v>4911.5876955215999</v>
      </c>
      <c r="D158" s="86"/>
      <c r="E158" s="86"/>
      <c r="F158" s="53">
        <f t="shared" si="2"/>
        <v>0.27996178824866758</v>
      </c>
      <c r="G158" s="52"/>
    </row>
    <row r="159" spans="1:7" hidden="1" outlineLevel="1" x14ac:dyDescent="0.25">
      <c r="A159" s="26" t="s">
        <v>778</v>
      </c>
      <c r="B159" s="58" t="s">
        <v>779</v>
      </c>
      <c r="C159" s="47">
        <v>484.60430477</v>
      </c>
      <c r="D159" s="86"/>
      <c r="E159" s="86"/>
      <c r="F159" s="53">
        <f t="shared" si="2"/>
        <v>2.7622572611320052E-2</v>
      </c>
      <c r="G159" s="52"/>
    </row>
    <row r="160" spans="1:7" hidden="1" outlineLevel="1" x14ac:dyDescent="0.25">
      <c r="A160" s="26" t="s">
        <v>780</v>
      </c>
      <c r="B160" s="58" t="s">
        <v>781</v>
      </c>
      <c r="C160" s="47">
        <v>5196.4475453440891</v>
      </c>
      <c r="D160" s="86"/>
      <c r="E160" s="86"/>
      <c r="F160" s="53">
        <f t="shared" si="2"/>
        <v>0.29619887448236493</v>
      </c>
      <c r="G160" s="52"/>
    </row>
    <row r="161" spans="1:7" hidden="1" outlineLevel="1" x14ac:dyDescent="0.25">
      <c r="A161" s="26" t="s">
        <v>782</v>
      </c>
      <c r="B161" s="58" t="s">
        <v>783</v>
      </c>
      <c r="C161" s="47">
        <v>2161.2635727103539</v>
      </c>
      <c r="D161" s="86"/>
      <c r="E161" s="86"/>
      <c r="F161" s="53">
        <f t="shared" si="2"/>
        <v>0.12319259111354168</v>
      </c>
      <c r="G161" s="52"/>
    </row>
    <row r="162" spans="1:7" hidden="1" outlineLevel="1" x14ac:dyDescent="0.25">
      <c r="A162" s="26" t="s">
        <v>784</v>
      </c>
      <c r="B162" s="58" t="s">
        <v>785</v>
      </c>
      <c r="C162" s="47">
        <v>118.67467196</v>
      </c>
      <c r="D162" s="86"/>
      <c r="E162" s="86"/>
      <c r="F162" s="53">
        <f t="shared" si="2"/>
        <v>6.7644874613640091E-3</v>
      </c>
      <c r="G162" s="52"/>
    </row>
    <row r="163" spans="1:7" hidden="1" outlineLevel="1" x14ac:dyDescent="0.25">
      <c r="A163" s="26" t="s">
        <v>786</v>
      </c>
      <c r="B163" s="58"/>
      <c r="C163" s="47"/>
      <c r="D163" s="86"/>
      <c r="E163" s="86"/>
      <c r="F163" s="53"/>
      <c r="G163" s="52"/>
    </row>
    <row r="164" spans="1:7" hidden="1" outlineLevel="1" x14ac:dyDescent="0.25">
      <c r="A164" s="26" t="s">
        <v>787</v>
      </c>
      <c r="B164" s="40"/>
      <c r="C164" s="47"/>
      <c r="D164" s="86"/>
      <c r="E164" s="86"/>
      <c r="F164" s="53"/>
      <c r="G164" s="52"/>
    </row>
    <row r="165" spans="1:7" hidden="1" outlineLevel="1" x14ac:dyDescent="0.25">
      <c r="A165" s="26" t="s">
        <v>788</v>
      </c>
      <c r="B165" s="48"/>
      <c r="C165" s="59"/>
      <c r="D165" s="48"/>
      <c r="E165" s="48"/>
      <c r="F165" s="53"/>
      <c r="G165" s="52"/>
    </row>
    <row r="166" spans="1:7" collapsed="1" x14ac:dyDescent="0.25">
      <c r="A166" s="42"/>
      <c r="B166" s="43" t="s">
        <v>789</v>
      </c>
      <c r="C166" s="42" t="s">
        <v>564</v>
      </c>
      <c r="D166" s="42"/>
      <c r="E166" s="42"/>
      <c r="F166" s="45"/>
      <c r="G166" s="45"/>
    </row>
    <row r="167" spans="1:7" s="373" customFormat="1" x14ac:dyDescent="0.25">
      <c r="A167" s="26" t="s">
        <v>790</v>
      </c>
      <c r="B167" s="26" t="s">
        <v>791</v>
      </c>
      <c r="C167" s="50">
        <v>0</v>
      </c>
      <c r="E167" s="20"/>
      <c r="F167" s="20"/>
    </row>
    <row r="168" spans="1:7" s="373" customFormat="1" x14ac:dyDescent="0.25">
      <c r="A168" s="26" t="s">
        <v>792</v>
      </c>
      <c r="B168" s="26" t="s">
        <v>793</v>
      </c>
      <c r="C168" s="50">
        <v>0</v>
      </c>
      <c r="E168" s="20"/>
      <c r="F168" s="20"/>
    </row>
    <row r="169" spans="1:7" s="373" customFormat="1" x14ac:dyDescent="0.25">
      <c r="A169" s="26" t="s">
        <v>794</v>
      </c>
      <c r="B169" s="26"/>
      <c r="C169" s="50"/>
      <c r="E169" s="20"/>
      <c r="F169" s="20"/>
    </row>
    <row r="170" spans="1:7" s="373" customFormat="1" x14ac:dyDescent="0.25">
      <c r="A170" s="26" t="s">
        <v>795</v>
      </c>
      <c r="B170" s="26"/>
      <c r="C170" s="50"/>
      <c r="E170" s="20"/>
      <c r="F170" s="20"/>
    </row>
    <row r="171" spans="1:7" x14ac:dyDescent="0.25">
      <c r="A171" s="26" t="s">
        <v>796</v>
      </c>
      <c r="B171" s="26"/>
      <c r="C171" s="50"/>
      <c r="E171" s="20"/>
      <c r="F171" s="20"/>
    </row>
    <row r="172" spans="1:7" x14ac:dyDescent="0.25">
      <c r="A172" s="42"/>
      <c r="B172" s="43" t="s">
        <v>797</v>
      </c>
      <c r="C172" s="42" t="s">
        <v>564</v>
      </c>
      <c r="D172" s="42"/>
      <c r="E172" s="42"/>
      <c r="F172" s="45"/>
      <c r="G172" s="45"/>
    </row>
    <row r="173" spans="1:7" x14ac:dyDescent="0.25">
      <c r="A173" s="26" t="s">
        <v>798</v>
      </c>
      <c r="B173" s="26" t="s">
        <v>799</v>
      </c>
      <c r="C173" s="50">
        <v>0.35742856674393536</v>
      </c>
    </row>
    <row r="174" spans="1:7" hidden="1" outlineLevel="1" x14ac:dyDescent="0.25">
      <c r="A174" s="26" t="s">
        <v>800</v>
      </c>
      <c r="B174" s="26" t="s">
        <v>801</v>
      </c>
      <c r="C174" s="266">
        <v>0.28113683150498314</v>
      </c>
    </row>
    <row r="175" spans="1:7" hidden="1" outlineLevel="1" x14ac:dyDescent="0.25">
      <c r="A175" s="26" t="s">
        <v>802</v>
      </c>
      <c r="B175" s="26"/>
      <c r="C175" s="266"/>
    </row>
    <row r="176" spans="1:7" hidden="1" outlineLevel="1" x14ac:dyDescent="0.25">
      <c r="A176" s="26" t="s">
        <v>803</v>
      </c>
      <c r="B176" s="26"/>
      <c r="C176" s="266"/>
    </row>
    <row r="177" spans="1:7" hidden="1" outlineLevel="1" x14ac:dyDescent="0.25">
      <c r="A177" s="26" t="s">
        <v>804</v>
      </c>
      <c r="B177" s="26"/>
      <c r="C177" s="266"/>
    </row>
    <row r="178" spans="1:7" hidden="1" outlineLevel="1" x14ac:dyDescent="0.25">
      <c r="A178" s="26" t="s">
        <v>805</v>
      </c>
      <c r="B178" s="26"/>
      <c r="C178" s="266"/>
      <c r="D178" s="26"/>
      <c r="E178" s="26"/>
      <c r="F178" s="26"/>
      <c r="G178" s="20"/>
    </row>
    <row r="179" spans="1:7" hidden="1" outlineLevel="1" x14ac:dyDescent="0.25">
      <c r="A179" s="26" t="s">
        <v>806</v>
      </c>
      <c r="B179" s="26"/>
      <c r="C179" s="266"/>
      <c r="D179" s="26"/>
      <c r="E179" s="26"/>
      <c r="F179" s="26"/>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abSelected="1" zoomScale="80" zoomScaleNormal="80" workbookViewId="0">
      <selection activeCell="M7" sqref="M7"/>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807</v>
      </c>
      <c r="B1" s="3"/>
      <c r="C1" s="21" t="s">
        <v>13</v>
      </c>
    </row>
    <row r="2" spans="1:3" x14ac:dyDescent="0.25">
      <c r="B2" s="20"/>
      <c r="C2" s="20"/>
    </row>
    <row r="3" spans="1:3" x14ac:dyDescent="0.25">
      <c r="A3" s="91" t="s">
        <v>808</v>
      </c>
      <c r="B3" s="92"/>
      <c r="C3" s="20"/>
    </row>
    <row r="4" spans="1:3" x14ac:dyDescent="0.25">
      <c r="B4" s="26"/>
      <c r="C4" s="20"/>
    </row>
    <row r="5" spans="1:3" ht="37.5" x14ac:dyDescent="0.25">
      <c r="A5" s="34" t="s">
        <v>24</v>
      </c>
      <c r="B5" s="34" t="s">
        <v>809</v>
      </c>
      <c r="C5" s="93" t="s">
        <v>810</v>
      </c>
    </row>
    <row r="6" spans="1:3" ht="210" x14ac:dyDescent="0.25">
      <c r="A6" s="97" t="s">
        <v>811</v>
      </c>
      <c r="B6" s="37" t="s">
        <v>812</v>
      </c>
      <c r="C6" s="94" t="s">
        <v>813</v>
      </c>
    </row>
    <row r="7" spans="1:3" x14ac:dyDescent="0.25">
      <c r="A7" s="97" t="s">
        <v>814</v>
      </c>
      <c r="B7" s="37" t="s">
        <v>815</v>
      </c>
      <c r="C7" s="95" t="s">
        <v>816</v>
      </c>
    </row>
    <row r="8" spans="1:3" s="381" customFormat="1" ht="30" x14ac:dyDescent="0.25">
      <c r="A8" s="97" t="s">
        <v>817</v>
      </c>
      <c r="B8" s="37" t="s">
        <v>818</v>
      </c>
      <c r="C8" s="95" t="s">
        <v>819</v>
      </c>
    </row>
    <row r="9" spans="1:3" ht="30" x14ac:dyDescent="0.25">
      <c r="A9" s="97" t="s">
        <v>820</v>
      </c>
      <c r="B9" s="37" t="s">
        <v>821</v>
      </c>
      <c r="C9" s="95" t="s">
        <v>822</v>
      </c>
    </row>
    <row r="10" spans="1:3" ht="135" x14ac:dyDescent="0.25">
      <c r="A10" s="97" t="s">
        <v>823</v>
      </c>
      <c r="B10" s="37" t="s">
        <v>824</v>
      </c>
      <c r="C10" s="94" t="s">
        <v>825</v>
      </c>
    </row>
    <row r="11" spans="1:3" ht="45" x14ac:dyDescent="0.25">
      <c r="A11" s="97" t="s">
        <v>826</v>
      </c>
      <c r="B11" s="37" t="s">
        <v>827</v>
      </c>
      <c r="C11" s="96" t="s">
        <v>828</v>
      </c>
    </row>
    <row r="12" spans="1:3" s="373" customFormat="1" x14ac:dyDescent="0.25">
      <c r="A12" s="97" t="s">
        <v>829</v>
      </c>
      <c r="B12" s="37" t="s">
        <v>830</v>
      </c>
      <c r="C12" s="382" t="s">
        <v>34</v>
      </c>
    </row>
    <row r="13" spans="1:3" x14ac:dyDescent="0.25">
      <c r="A13" s="97" t="s">
        <v>831</v>
      </c>
      <c r="B13" s="37" t="s">
        <v>832</v>
      </c>
      <c r="C13" s="95" t="s">
        <v>833</v>
      </c>
    </row>
    <row r="14" spans="1:3" x14ac:dyDescent="0.25">
      <c r="A14" s="97" t="s">
        <v>834</v>
      </c>
      <c r="B14" s="37" t="s">
        <v>835</v>
      </c>
      <c r="C14" s="95" t="s">
        <v>833</v>
      </c>
    </row>
    <row r="15" spans="1:3" ht="30" x14ac:dyDescent="0.25">
      <c r="A15" s="97" t="s">
        <v>836</v>
      </c>
      <c r="B15" s="37" t="s">
        <v>837</v>
      </c>
      <c r="C15" s="95" t="s">
        <v>833</v>
      </c>
    </row>
    <row r="16" spans="1:3" x14ac:dyDescent="0.25">
      <c r="A16" s="97" t="s">
        <v>838</v>
      </c>
      <c r="B16" s="37" t="s">
        <v>839</v>
      </c>
      <c r="C16" s="95" t="s">
        <v>833</v>
      </c>
    </row>
    <row r="17" spans="1:3" ht="30" x14ac:dyDescent="0.25">
      <c r="A17" s="97" t="s">
        <v>840</v>
      </c>
      <c r="B17" s="41" t="s">
        <v>841</v>
      </c>
      <c r="C17" s="95" t="s">
        <v>833</v>
      </c>
    </row>
    <row r="18" spans="1:3" ht="135" x14ac:dyDescent="0.25">
      <c r="A18" s="97" t="s">
        <v>842</v>
      </c>
      <c r="B18" s="41" t="s">
        <v>843</v>
      </c>
      <c r="C18" s="94" t="s">
        <v>844</v>
      </c>
    </row>
    <row r="19" spans="1:3" x14ac:dyDescent="0.25">
      <c r="A19" s="97" t="s">
        <v>845</v>
      </c>
      <c r="B19" s="41" t="s">
        <v>846</v>
      </c>
      <c r="C19" s="95" t="s">
        <v>847</v>
      </c>
    </row>
    <row r="20" spans="1:3" s="373" customFormat="1" x14ac:dyDescent="0.25">
      <c r="A20" s="97" t="s">
        <v>448</v>
      </c>
      <c r="B20" s="41" t="s">
        <v>848</v>
      </c>
      <c r="C20" s="95" t="s">
        <v>849</v>
      </c>
    </row>
    <row r="21" spans="1:3" hidden="1" outlineLevel="1" x14ac:dyDescent="0.25">
      <c r="A21" s="97" t="s">
        <v>850</v>
      </c>
      <c r="B21" s="38" t="s">
        <v>851</v>
      </c>
      <c r="C21" s="26"/>
    </row>
    <row r="22" spans="1:3" hidden="1" outlineLevel="1" x14ac:dyDescent="0.25">
      <c r="A22" s="97" t="s">
        <v>852</v>
      </c>
      <c r="B22" s="85"/>
      <c r="C22" s="26"/>
    </row>
    <row r="23" spans="1:3" hidden="1" outlineLevel="1" x14ac:dyDescent="0.25">
      <c r="A23" s="97" t="s">
        <v>853</v>
      </c>
      <c r="B23" s="85"/>
      <c r="C23" s="26"/>
    </row>
    <row r="24" spans="1:3" hidden="1" outlineLevel="1" x14ac:dyDescent="0.25">
      <c r="A24" s="97" t="s">
        <v>854</v>
      </c>
      <c r="B24" s="85"/>
      <c r="C24" s="26"/>
    </row>
    <row r="25" spans="1:3" s="374" customFormat="1" hidden="1" outlineLevel="1" x14ac:dyDescent="0.25">
      <c r="A25" s="97" t="s">
        <v>855</v>
      </c>
      <c r="B25" s="85"/>
      <c r="C25" s="26"/>
    </row>
    <row r="26" spans="1:3" s="374" customFormat="1" hidden="1" outlineLevel="1" x14ac:dyDescent="0.25">
      <c r="A26" s="97" t="s">
        <v>856</v>
      </c>
      <c r="B26" s="85"/>
      <c r="C26" s="26"/>
    </row>
    <row r="27" spans="1:3" hidden="1" outlineLevel="1" x14ac:dyDescent="0.25">
      <c r="A27" s="97" t="s">
        <v>857</v>
      </c>
      <c r="B27" s="85"/>
      <c r="C27" s="26"/>
    </row>
    <row r="28" spans="1:3" ht="18.75" collapsed="1" x14ac:dyDescent="0.25">
      <c r="A28" s="34"/>
      <c r="B28" s="34" t="s">
        <v>858</v>
      </c>
      <c r="C28" s="93" t="s">
        <v>810</v>
      </c>
    </row>
    <row r="29" spans="1:3" x14ac:dyDescent="0.25">
      <c r="A29" s="97" t="s">
        <v>859</v>
      </c>
      <c r="B29" s="37" t="s">
        <v>860</v>
      </c>
      <c r="C29" s="26"/>
    </row>
    <row r="30" spans="1:3" x14ac:dyDescent="0.25">
      <c r="A30" s="97" t="s">
        <v>861</v>
      </c>
      <c r="B30" s="37" t="s">
        <v>862</v>
      </c>
      <c r="C30" s="26"/>
    </row>
    <row r="31" spans="1:3" x14ac:dyDescent="0.25">
      <c r="A31" s="97" t="s">
        <v>863</v>
      </c>
      <c r="B31" s="37" t="s">
        <v>864</v>
      </c>
      <c r="C31" s="26"/>
    </row>
    <row r="32" spans="1:3" ht="30" hidden="1" outlineLevel="1" x14ac:dyDescent="0.25">
      <c r="A32" s="97" t="s">
        <v>865</v>
      </c>
      <c r="B32" s="387" t="s">
        <v>866</v>
      </c>
      <c r="C32" s="26"/>
    </row>
    <row r="33" spans="1:3" hidden="1" outlineLevel="1" x14ac:dyDescent="0.25">
      <c r="A33" s="97" t="s">
        <v>867</v>
      </c>
      <c r="B33" s="85"/>
      <c r="C33" s="26"/>
    </row>
    <row r="34" spans="1:3" hidden="1" outlineLevel="1" x14ac:dyDescent="0.25">
      <c r="A34" s="97" t="s">
        <v>868</v>
      </c>
      <c r="B34" s="85"/>
      <c r="C34" s="26"/>
    </row>
    <row r="35" spans="1:3" hidden="1" outlineLevel="1" x14ac:dyDescent="0.25">
      <c r="A35" s="97" t="s">
        <v>869</v>
      </c>
      <c r="B35" s="85"/>
      <c r="C35" s="26"/>
    </row>
    <row r="36" spans="1:3" hidden="1" outlineLevel="1" x14ac:dyDescent="0.25">
      <c r="A36" s="97" t="s">
        <v>870</v>
      </c>
      <c r="B36" s="85"/>
      <c r="C36" s="26"/>
    </row>
    <row r="37" spans="1:3" hidden="1" outlineLevel="1" x14ac:dyDescent="0.25">
      <c r="A37" s="97" t="s">
        <v>871</v>
      </c>
      <c r="B37" s="85"/>
      <c r="C37" s="26"/>
    </row>
    <row r="38" spans="1:3" hidden="1" outlineLevel="1" x14ac:dyDescent="0.25">
      <c r="A38" s="97" t="s">
        <v>872</v>
      </c>
      <c r="B38" s="85"/>
      <c r="C38" s="26"/>
    </row>
    <row r="39" spans="1:3" hidden="1" outlineLevel="1" x14ac:dyDescent="0.25">
      <c r="A39" s="97" t="s">
        <v>873</v>
      </c>
      <c r="B39" s="85"/>
      <c r="C39" s="26"/>
    </row>
    <row r="40" spans="1:3" hidden="1" outlineLevel="1" x14ac:dyDescent="0.25">
      <c r="A40" s="97" t="s">
        <v>874</v>
      </c>
      <c r="B40" s="85"/>
      <c r="C40" s="26"/>
    </row>
    <row r="41" spans="1:3" hidden="1" outlineLevel="1" x14ac:dyDescent="0.25">
      <c r="A41" s="97" t="s">
        <v>875</v>
      </c>
      <c r="B41" s="85"/>
      <c r="C41" s="26"/>
    </row>
    <row r="42" spans="1:3" hidden="1" outlineLevel="1" x14ac:dyDescent="0.25">
      <c r="A42" s="97" t="s">
        <v>876</v>
      </c>
      <c r="B42" s="85"/>
      <c r="C42" s="26"/>
    </row>
    <row r="43" spans="1:3" hidden="1" outlineLevel="1" x14ac:dyDescent="0.25">
      <c r="A43" s="97" t="s">
        <v>877</v>
      </c>
      <c r="B43" s="85"/>
      <c r="C43" s="26"/>
    </row>
    <row r="44" spans="1:3" ht="18.75" collapsed="1" x14ac:dyDescent="0.25">
      <c r="A44" s="34"/>
      <c r="B44" s="34" t="s">
        <v>878</v>
      </c>
      <c r="C44" s="93" t="s">
        <v>879</v>
      </c>
    </row>
    <row r="45" spans="1:3" x14ac:dyDescent="0.25">
      <c r="A45" s="97" t="s">
        <v>880</v>
      </c>
      <c r="B45" s="41" t="s">
        <v>881</v>
      </c>
      <c r="C45" s="26" t="s">
        <v>71</v>
      </c>
    </row>
    <row r="46" spans="1:3" x14ac:dyDescent="0.25">
      <c r="A46" s="97" t="s">
        <v>882</v>
      </c>
      <c r="B46" s="41" t="s">
        <v>883</v>
      </c>
      <c r="C46" s="26" t="s">
        <v>884</v>
      </c>
    </row>
    <row r="47" spans="1:3" x14ac:dyDescent="0.25">
      <c r="A47" s="97" t="s">
        <v>885</v>
      </c>
      <c r="B47" s="41" t="s">
        <v>886</v>
      </c>
      <c r="C47" s="26" t="s">
        <v>887</v>
      </c>
    </row>
    <row r="48" spans="1:3" hidden="1" outlineLevel="1" x14ac:dyDescent="0.25">
      <c r="A48" s="97" t="s">
        <v>888</v>
      </c>
      <c r="B48" s="387" t="s">
        <v>889</v>
      </c>
      <c r="C48" s="385" t="s">
        <v>890</v>
      </c>
    </row>
    <row r="49" spans="1:3" hidden="1" outlineLevel="1" x14ac:dyDescent="0.25">
      <c r="A49" s="97" t="s">
        <v>891</v>
      </c>
      <c r="B49" s="40"/>
      <c r="C49" s="26"/>
    </row>
    <row r="50" spans="1:3" hidden="1" outlineLevel="1" x14ac:dyDescent="0.25">
      <c r="A50" s="97" t="s">
        <v>892</v>
      </c>
      <c r="B50" s="41"/>
      <c r="C50" s="26"/>
    </row>
    <row r="51" spans="1:3" ht="18.75" x14ac:dyDescent="0.25">
      <c r="A51" s="34"/>
      <c r="B51" s="34" t="s">
        <v>893</v>
      </c>
      <c r="C51" s="93" t="s">
        <v>810</v>
      </c>
    </row>
    <row r="52" spans="1:3" ht="120" x14ac:dyDescent="0.25">
      <c r="A52" s="97" t="s">
        <v>894</v>
      </c>
      <c r="B52" s="37" t="s">
        <v>895</v>
      </c>
      <c r="C52" s="94" t="s">
        <v>896</v>
      </c>
    </row>
    <row r="53" spans="1:3" ht="60" x14ac:dyDescent="0.25">
      <c r="A53" s="97" t="s">
        <v>897</v>
      </c>
      <c r="B53" s="40"/>
      <c r="C53" s="94" t="s">
        <v>898</v>
      </c>
    </row>
    <row r="54" spans="1:3" ht="75" x14ac:dyDescent="0.25">
      <c r="A54" s="97" t="s">
        <v>899</v>
      </c>
      <c r="B54" s="40"/>
      <c r="C54" s="94" t="s">
        <v>900</v>
      </c>
    </row>
    <row r="55" spans="1:3" ht="105" x14ac:dyDescent="0.25">
      <c r="A55" s="97" t="s">
        <v>901</v>
      </c>
      <c r="B55" s="40"/>
      <c r="C55" s="94" t="s">
        <v>902</v>
      </c>
    </row>
    <row r="56" spans="1:3" ht="45" x14ac:dyDescent="0.25">
      <c r="A56" s="97" t="s">
        <v>903</v>
      </c>
      <c r="B56" s="40"/>
      <c r="C56" s="94" t="s">
        <v>904</v>
      </c>
    </row>
    <row r="57" spans="1:3" ht="105" x14ac:dyDescent="0.25">
      <c r="A57" s="97" t="s">
        <v>905</v>
      </c>
      <c r="B57" s="40"/>
      <c r="C57" s="94" t="s">
        <v>906</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0"/>
  <sheetViews>
    <sheetView tabSelected="1" zoomScaleNormal="100" workbookViewId="0">
      <selection activeCell="M7" sqref="M7"/>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3.28515625" bestFit="1" customWidth="1"/>
    <col min="5" max="5" width="14.570312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99" t="s">
        <v>907</v>
      </c>
      <c r="B1" s="399"/>
      <c r="C1" s="26"/>
      <c r="D1" s="26"/>
      <c r="E1" s="26"/>
      <c r="F1" s="26"/>
      <c r="G1" s="26"/>
      <c r="I1" s="98"/>
      <c r="J1" s="99"/>
    </row>
    <row r="2" spans="1:10" ht="31.5" x14ac:dyDescent="0.25">
      <c r="A2" s="3" t="s">
        <v>908</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909</v>
      </c>
      <c r="J4" s="102" t="s">
        <v>879</v>
      </c>
    </row>
    <row r="5" spans="1:10" x14ac:dyDescent="0.25">
      <c r="A5" s="26"/>
      <c r="B5" s="26"/>
      <c r="C5" s="26"/>
      <c r="D5" s="26"/>
      <c r="E5" s="26"/>
      <c r="F5" s="26"/>
      <c r="G5" s="26"/>
      <c r="I5" s="103" t="s">
        <v>881</v>
      </c>
      <c r="J5" s="101" t="s">
        <v>71</v>
      </c>
    </row>
    <row r="6" spans="1:10" ht="18.75" x14ac:dyDescent="0.25">
      <c r="A6" s="27"/>
      <c r="B6" s="28" t="s">
        <v>910</v>
      </c>
      <c r="C6" s="27"/>
      <c r="D6" s="26"/>
      <c r="E6" s="29"/>
      <c r="F6" s="29"/>
      <c r="G6" s="29"/>
      <c r="I6" s="103" t="s">
        <v>883</v>
      </c>
      <c r="J6" s="101" t="s">
        <v>884</v>
      </c>
    </row>
    <row r="7" spans="1:10" x14ac:dyDescent="0.25">
      <c r="A7" s="26"/>
      <c r="B7" s="30" t="s">
        <v>911</v>
      </c>
      <c r="C7" s="26"/>
      <c r="D7" s="26"/>
      <c r="E7" s="26"/>
      <c r="F7" s="26"/>
      <c r="G7" s="26"/>
      <c r="I7" s="103" t="s">
        <v>886</v>
      </c>
      <c r="J7" s="101" t="s">
        <v>887</v>
      </c>
    </row>
    <row r="8" spans="1:10" x14ac:dyDescent="0.25">
      <c r="A8" s="26"/>
      <c r="B8" s="30" t="s">
        <v>912</v>
      </c>
      <c r="C8" s="26"/>
      <c r="D8" s="26"/>
      <c r="E8" s="26"/>
      <c r="F8" s="26"/>
      <c r="G8" s="26"/>
      <c r="I8" s="103" t="s">
        <v>913</v>
      </c>
      <c r="J8" s="101" t="s">
        <v>890</v>
      </c>
    </row>
    <row r="9" spans="1:10" x14ac:dyDescent="0.25">
      <c r="A9" s="26"/>
      <c r="B9" s="32" t="s">
        <v>914</v>
      </c>
      <c r="C9" s="26"/>
      <c r="D9" s="26"/>
      <c r="E9" s="26"/>
      <c r="F9" s="26"/>
      <c r="G9" s="26"/>
      <c r="I9" s="26"/>
      <c r="J9" s="101"/>
    </row>
    <row r="10" spans="1:10" x14ac:dyDescent="0.25">
      <c r="A10" s="26"/>
      <c r="B10" s="33"/>
      <c r="C10" s="26"/>
      <c r="D10" s="26"/>
      <c r="E10" s="26"/>
      <c r="F10" s="26"/>
      <c r="G10" s="26"/>
      <c r="I10" s="104" t="s">
        <v>915</v>
      </c>
      <c r="J10" s="101"/>
    </row>
    <row r="11" spans="1:10" x14ac:dyDescent="0.25">
      <c r="A11" s="26"/>
      <c r="B11" s="33"/>
      <c r="C11" s="26"/>
      <c r="D11" s="26"/>
      <c r="E11" s="26"/>
      <c r="F11" s="26"/>
      <c r="G11" s="26"/>
      <c r="I11" s="104" t="s">
        <v>916</v>
      </c>
      <c r="J11" s="101"/>
    </row>
    <row r="12" spans="1:10" ht="37.5" x14ac:dyDescent="0.25">
      <c r="A12" s="34" t="s">
        <v>24</v>
      </c>
      <c r="B12" s="34" t="s">
        <v>917</v>
      </c>
      <c r="C12" s="35"/>
      <c r="D12" s="35"/>
      <c r="E12" s="35"/>
      <c r="F12" s="35"/>
      <c r="G12" s="35"/>
    </row>
    <row r="13" spans="1:10" ht="30" x14ac:dyDescent="0.25">
      <c r="A13" s="42"/>
      <c r="B13" s="43" t="s">
        <v>918</v>
      </c>
      <c r="C13" s="42" t="s">
        <v>919</v>
      </c>
      <c r="D13" s="42" t="s">
        <v>920</v>
      </c>
      <c r="E13" s="44"/>
      <c r="F13" s="45"/>
      <c r="G13" s="45"/>
    </row>
    <row r="14" spans="1:10" x14ac:dyDescent="0.25">
      <c r="A14" s="26" t="s">
        <v>921</v>
      </c>
      <c r="B14" s="40" t="s">
        <v>922</v>
      </c>
      <c r="C14" s="105" t="s">
        <v>923</v>
      </c>
      <c r="D14" s="105" t="s">
        <v>924</v>
      </c>
      <c r="E14" s="29"/>
      <c r="F14" s="29"/>
      <c r="G14" s="29"/>
    </row>
    <row r="15" spans="1:10" x14ac:dyDescent="0.25">
      <c r="A15" s="26" t="s">
        <v>925</v>
      </c>
      <c r="B15" s="40" t="s">
        <v>502</v>
      </c>
      <c r="C15" s="105" t="s">
        <v>923</v>
      </c>
      <c r="D15" s="105" t="s">
        <v>924</v>
      </c>
      <c r="E15" s="29"/>
      <c r="F15" s="29"/>
      <c r="G15" s="29"/>
    </row>
    <row r="16" spans="1:10" x14ac:dyDescent="0.25">
      <c r="A16" s="26" t="s">
        <v>926</v>
      </c>
      <c r="B16" s="40" t="s">
        <v>927</v>
      </c>
      <c r="C16" s="105" t="s">
        <v>928</v>
      </c>
      <c r="D16" s="105" t="s">
        <v>928</v>
      </c>
      <c r="E16" s="29"/>
      <c r="F16" s="29"/>
      <c r="G16" s="29"/>
    </row>
    <row r="17" spans="1:7" x14ac:dyDescent="0.25">
      <c r="A17" s="26" t="s">
        <v>929</v>
      </c>
      <c r="B17" s="40" t="s">
        <v>930</v>
      </c>
      <c r="C17" s="105" t="s">
        <v>928</v>
      </c>
      <c r="D17" s="105" t="s">
        <v>928</v>
      </c>
      <c r="E17" s="29"/>
      <c r="F17" s="29"/>
      <c r="G17" s="29"/>
    </row>
    <row r="18" spans="1:7" x14ac:dyDescent="0.25">
      <c r="A18" s="26" t="s">
        <v>931</v>
      </c>
      <c r="B18" s="40" t="s">
        <v>932</v>
      </c>
      <c r="C18" s="105" t="s">
        <v>923</v>
      </c>
      <c r="D18" s="105" t="s">
        <v>924</v>
      </c>
      <c r="E18" s="29"/>
      <c r="F18" s="29"/>
      <c r="G18" s="29"/>
    </row>
    <row r="19" spans="1:7" x14ac:dyDescent="0.25">
      <c r="A19" s="26" t="s">
        <v>933</v>
      </c>
      <c r="B19" s="40" t="s">
        <v>934</v>
      </c>
      <c r="C19" s="105" t="s">
        <v>928</v>
      </c>
      <c r="D19" s="105" t="s">
        <v>928</v>
      </c>
      <c r="E19" s="29"/>
      <c r="F19" s="29"/>
      <c r="G19" s="29"/>
    </row>
    <row r="20" spans="1:7" x14ac:dyDescent="0.25">
      <c r="A20" s="26" t="s">
        <v>935</v>
      </c>
      <c r="B20" s="40" t="s">
        <v>936</v>
      </c>
      <c r="C20" s="105" t="s">
        <v>923</v>
      </c>
      <c r="D20" s="105" t="s">
        <v>924</v>
      </c>
      <c r="E20" s="29"/>
      <c r="F20" s="29"/>
      <c r="G20" s="29"/>
    </row>
    <row r="21" spans="1:7" x14ac:dyDescent="0.25">
      <c r="A21" s="26" t="s">
        <v>937</v>
      </c>
      <c r="B21" s="40" t="s">
        <v>938</v>
      </c>
      <c r="C21" s="105" t="s">
        <v>928</v>
      </c>
      <c r="D21" s="105" t="s">
        <v>928</v>
      </c>
      <c r="E21" s="29"/>
      <c r="F21" s="29"/>
      <c r="G21" s="29"/>
    </row>
    <row r="22" spans="1:7" x14ac:dyDescent="0.25">
      <c r="A22" s="26" t="s">
        <v>939</v>
      </c>
      <c r="B22" s="40" t="s">
        <v>940</v>
      </c>
      <c r="C22" s="105" t="s">
        <v>928</v>
      </c>
      <c r="D22" s="105" t="s">
        <v>928</v>
      </c>
      <c r="E22" s="29"/>
      <c r="F22" s="29"/>
      <c r="G22" s="29"/>
    </row>
    <row r="23" spans="1:7" x14ac:dyDescent="0.25">
      <c r="A23" s="26" t="s">
        <v>941</v>
      </c>
      <c r="B23" s="40" t="s">
        <v>942</v>
      </c>
      <c r="C23" s="105" t="s">
        <v>928</v>
      </c>
      <c r="D23" s="105" t="s">
        <v>928</v>
      </c>
      <c r="E23" s="29"/>
      <c r="F23" s="29"/>
      <c r="G23" s="29"/>
    </row>
    <row r="24" spans="1:7" x14ac:dyDescent="0.25">
      <c r="A24" s="26" t="s">
        <v>943</v>
      </c>
      <c r="B24" s="40" t="s">
        <v>944</v>
      </c>
      <c r="C24" s="105" t="s">
        <v>945</v>
      </c>
      <c r="D24" s="105" t="s">
        <v>928</v>
      </c>
      <c r="E24" s="29"/>
      <c r="F24" s="29"/>
      <c r="G24" s="29"/>
    </row>
    <row r="25" spans="1:7" hidden="1" outlineLevel="1" x14ac:dyDescent="0.25">
      <c r="A25" s="26" t="s">
        <v>946</v>
      </c>
      <c r="B25" s="390" t="s">
        <v>947</v>
      </c>
      <c r="C25" s="26"/>
      <c r="D25" s="26"/>
      <c r="E25" s="29"/>
      <c r="F25" s="29"/>
      <c r="G25" s="29"/>
    </row>
    <row r="26" spans="1:7" hidden="1" outlineLevel="1" x14ac:dyDescent="0.25">
      <c r="A26" s="26" t="s">
        <v>948</v>
      </c>
      <c r="B26" s="38"/>
      <c r="C26" s="26"/>
      <c r="D26" s="26"/>
      <c r="E26" s="29"/>
      <c r="F26" s="29"/>
      <c r="G26" s="29"/>
    </row>
    <row r="27" spans="1:7" hidden="1" outlineLevel="1" x14ac:dyDescent="0.25">
      <c r="A27" s="26" t="s">
        <v>949</v>
      </c>
      <c r="B27" s="38"/>
      <c r="C27" s="26"/>
      <c r="D27" s="26"/>
      <c r="E27" s="29"/>
      <c r="F27" s="29"/>
      <c r="G27" s="29"/>
    </row>
    <row r="28" spans="1:7" hidden="1" outlineLevel="1" x14ac:dyDescent="0.25">
      <c r="A28" s="26" t="s">
        <v>950</v>
      </c>
      <c r="B28" s="38"/>
      <c r="C28" s="26"/>
      <c r="D28" s="26"/>
      <c r="E28" s="29"/>
      <c r="F28" s="29"/>
      <c r="G28" s="29"/>
    </row>
    <row r="29" spans="1:7" hidden="1" outlineLevel="1" x14ac:dyDescent="0.25">
      <c r="A29" s="26" t="s">
        <v>951</v>
      </c>
      <c r="B29" s="38"/>
      <c r="C29" s="26"/>
      <c r="D29" s="26"/>
      <c r="E29" s="29"/>
      <c r="F29" s="29"/>
      <c r="G29" s="29"/>
    </row>
    <row r="30" spans="1:7" hidden="1" outlineLevel="1" x14ac:dyDescent="0.25">
      <c r="A30" s="26" t="s">
        <v>952</v>
      </c>
      <c r="B30" s="38"/>
      <c r="C30" s="26"/>
      <c r="D30" s="26"/>
      <c r="E30" s="29"/>
      <c r="F30" s="29"/>
      <c r="G30" s="29"/>
    </row>
    <row r="31" spans="1:7" hidden="1" outlineLevel="1" x14ac:dyDescent="0.25">
      <c r="A31" s="26" t="s">
        <v>953</v>
      </c>
      <c r="B31" s="38"/>
      <c r="C31" s="26"/>
      <c r="D31" s="26"/>
      <c r="E31" s="29"/>
      <c r="F31" s="29"/>
      <c r="G31" s="29"/>
    </row>
    <row r="32" spans="1:7" hidden="1" outlineLevel="1" x14ac:dyDescent="0.25">
      <c r="A32" s="26" t="s">
        <v>954</v>
      </c>
      <c r="B32" s="38"/>
      <c r="C32" s="26"/>
      <c r="D32" s="26"/>
      <c r="E32" s="29"/>
      <c r="F32" s="29"/>
      <c r="G32" s="29"/>
    </row>
    <row r="33" spans="1:7" ht="18.75" collapsed="1" x14ac:dyDescent="0.25">
      <c r="A33" s="35"/>
      <c r="B33" s="34" t="s">
        <v>912</v>
      </c>
      <c r="C33" s="35"/>
      <c r="D33" s="35"/>
      <c r="E33" s="35"/>
      <c r="F33" s="35"/>
      <c r="G33" s="35"/>
    </row>
    <row r="34" spans="1:7" ht="30" x14ac:dyDescent="0.25">
      <c r="A34" s="42"/>
      <c r="B34" s="43" t="s">
        <v>955</v>
      </c>
      <c r="C34" s="42" t="s">
        <v>956</v>
      </c>
      <c r="D34" s="42" t="s">
        <v>920</v>
      </c>
      <c r="E34" s="42" t="s">
        <v>957</v>
      </c>
      <c r="F34" s="45"/>
      <c r="G34" s="45"/>
    </row>
    <row r="35" spans="1:7" x14ac:dyDescent="0.25">
      <c r="A35" s="26" t="s">
        <v>958</v>
      </c>
      <c r="B35" s="107" t="s">
        <v>923</v>
      </c>
      <c r="C35" s="108" t="s">
        <v>928</v>
      </c>
      <c r="D35" s="108" t="s">
        <v>924</v>
      </c>
      <c r="E35" s="108" t="s">
        <v>959</v>
      </c>
      <c r="F35" s="106"/>
      <c r="G35" s="106"/>
    </row>
    <row r="36" spans="1:7" x14ac:dyDescent="0.25">
      <c r="A36" s="26" t="s">
        <v>960</v>
      </c>
      <c r="B36" s="40"/>
      <c r="C36" s="26"/>
      <c r="D36" s="26"/>
      <c r="E36" s="26"/>
      <c r="F36" s="26"/>
      <c r="G36" s="26"/>
    </row>
    <row r="37" spans="1:7" x14ac:dyDescent="0.25">
      <c r="A37" s="26" t="s">
        <v>961</v>
      </c>
      <c r="B37" s="40"/>
      <c r="C37" s="26"/>
      <c r="D37" s="26"/>
      <c r="E37" s="26"/>
      <c r="F37" s="26"/>
      <c r="G37" s="26"/>
    </row>
    <row r="38" spans="1:7" x14ac:dyDescent="0.25">
      <c r="A38" s="26" t="s">
        <v>962</v>
      </c>
      <c r="B38" s="40"/>
      <c r="C38" s="26"/>
      <c r="D38" s="26"/>
      <c r="E38" s="26"/>
      <c r="F38" s="26"/>
      <c r="G38" s="26"/>
    </row>
    <row r="39" spans="1:7" x14ac:dyDescent="0.25">
      <c r="A39" s="26" t="s">
        <v>963</v>
      </c>
      <c r="B39" s="40"/>
      <c r="C39" s="26"/>
      <c r="D39" s="26"/>
      <c r="E39" s="26"/>
      <c r="F39" s="26"/>
      <c r="G39" s="26"/>
    </row>
    <row r="40" spans="1:7" x14ac:dyDescent="0.25">
      <c r="A40" s="26" t="s">
        <v>964</v>
      </c>
      <c r="B40" s="40"/>
      <c r="C40" s="26"/>
      <c r="D40" s="26"/>
      <c r="E40" s="26"/>
      <c r="F40" s="26"/>
      <c r="G40" s="26"/>
    </row>
    <row r="41" spans="1:7" x14ac:dyDescent="0.25">
      <c r="A41" s="26" t="s">
        <v>965</v>
      </c>
      <c r="B41" s="40"/>
      <c r="C41" s="26"/>
      <c r="D41" s="26"/>
      <c r="E41" s="26"/>
      <c r="F41" s="26"/>
      <c r="G41" s="26"/>
    </row>
    <row r="42" spans="1:7" x14ac:dyDescent="0.25">
      <c r="A42" s="26" t="s">
        <v>966</v>
      </c>
      <c r="B42" s="40"/>
      <c r="C42" s="26"/>
      <c r="D42" s="26"/>
      <c r="E42" s="26"/>
      <c r="F42" s="26"/>
      <c r="G42" s="26"/>
    </row>
    <row r="43" spans="1:7" x14ac:dyDescent="0.25">
      <c r="A43" s="26" t="s">
        <v>967</v>
      </c>
      <c r="B43" s="40"/>
      <c r="C43" s="26"/>
      <c r="D43" s="26"/>
      <c r="E43" s="26"/>
      <c r="F43" s="26"/>
      <c r="G43" s="26"/>
    </row>
    <row r="44" spans="1:7" x14ac:dyDescent="0.25">
      <c r="A44" s="26" t="s">
        <v>968</v>
      </c>
      <c r="B44" s="40"/>
      <c r="C44" s="26"/>
      <c r="D44" s="26"/>
      <c r="E44" s="26"/>
      <c r="F44" s="26"/>
      <c r="G44" s="26"/>
    </row>
    <row r="45" spans="1:7" x14ac:dyDescent="0.25">
      <c r="A45" s="26" t="s">
        <v>969</v>
      </c>
      <c r="B45" s="40"/>
      <c r="C45" s="26"/>
      <c r="D45" s="26"/>
      <c r="E45" s="26"/>
      <c r="F45" s="26"/>
      <c r="G45" s="26"/>
    </row>
    <row r="46" spans="1:7" x14ac:dyDescent="0.25">
      <c r="A46" s="26" t="s">
        <v>970</v>
      </c>
      <c r="B46" s="40"/>
      <c r="C46" s="26"/>
      <c r="D46" s="26"/>
      <c r="E46" s="26"/>
      <c r="F46" s="26"/>
      <c r="G46" s="26"/>
    </row>
    <row r="47" spans="1:7" x14ac:dyDescent="0.25">
      <c r="A47" s="26" t="s">
        <v>971</v>
      </c>
      <c r="B47" s="40"/>
      <c r="C47" s="26"/>
      <c r="D47" s="26"/>
      <c r="E47" s="26"/>
      <c r="F47" s="26"/>
      <c r="G47" s="26"/>
    </row>
    <row r="48" spans="1:7" x14ac:dyDescent="0.25">
      <c r="A48" s="26" t="s">
        <v>972</v>
      </c>
      <c r="B48" s="40"/>
      <c r="C48" s="26"/>
      <c r="D48" s="26"/>
      <c r="E48" s="26"/>
      <c r="F48" s="26"/>
      <c r="G48" s="26"/>
    </row>
    <row r="49" spans="1:7" x14ac:dyDescent="0.25">
      <c r="A49" s="26" t="s">
        <v>973</v>
      </c>
      <c r="B49" s="40"/>
      <c r="C49" s="26"/>
      <c r="D49" s="26"/>
      <c r="E49" s="26"/>
      <c r="F49" s="26"/>
      <c r="G49" s="26"/>
    </row>
    <row r="50" spans="1:7" x14ac:dyDescent="0.25">
      <c r="A50" s="26" t="s">
        <v>974</v>
      </c>
      <c r="B50" s="40"/>
      <c r="C50" s="26"/>
      <c r="D50" s="26"/>
      <c r="E50" s="26"/>
      <c r="F50" s="26"/>
      <c r="G50" s="26"/>
    </row>
    <row r="51" spans="1:7" x14ac:dyDescent="0.25">
      <c r="A51" s="26" t="s">
        <v>975</v>
      </c>
      <c r="B51" s="40"/>
      <c r="C51" s="26"/>
      <c r="D51" s="26"/>
      <c r="E51" s="26"/>
      <c r="F51" s="26"/>
      <c r="G51" s="26"/>
    </row>
    <row r="52" spans="1:7" x14ac:dyDescent="0.25">
      <c r="A52" s="26" t="s">
        <v>976</v>
      </c>
      <c r="B52" s="40"/>
      <c r="C52" s="26"/>
      <c r="D52" s="26"/>
      <c r="E52" s="26"/>
      <c r="F52" s="26"/>
      <c r="G52" s="26"/>
    </row>
    <row r="53" spans="1:7" x14ac:dyDescent="0.25">
      <c r="A53" s="26" t="s">
        <v>977</v>
      </c>
      <c r="B53" s="40"/>
      <c r="C53" s="26"/>
      <c r="D53" s="26"/>
      <c r="E53" s="26"/>
      <c r="F53" s="26"/>
      <c r="G53" s="26"/>
    </row>
    <row r="54" spans="1:7" x14ac:dyDescent="0.25">
      <c r="A54" s="26" t="s">
        <v>978</v>
      </c>
      <c r="B54" s="40"/>
      <c r="C54" s="26"/>
      <c r="D54" s="26"/>
      <c r="E54" s="26"/>
      <c r="F54" s="26"/>
      <c r="G54" s="26"/>
    </row>
    <row r="55" spans="1:7" x14ac:dyDescent="0.25">
      <c r="A55" s="26" t="s">
        <v>979</v>
      </c>
      <c r="B55" s="40"/>
      <c r="C55" s="26"/>
      <c r="D55" s="26"/>
      <c r="E55" s="26"/>
      <c r="F55" s="26"/>
      <c r="G55" s="26"/>
    </row>
    <row r="56" spans="1:7" x14ac:dyDescent="0.25">
      <c r="A56" s="26" t="s">
        <v>980</v>
      </c>
      <c r="B56" s="40"/>
      <c r="C56" s="26"/>
      <c r="D56" s="26"/>
      <c r="E56" s="26"/>
      <c r="F56" s="26"/>
      <c r="G56" s="26"/>
    </row>
    <row r="57" spans="1:7" x14ac:dyDescent="0.25">
      <c r="A57" s="26" t="s">
        <v>981</v>
      </c>
      <c r="B57" s="40"/>
      <c r="C57" s="26"/>
      <c r="D57" s="26"/>
      <c r="E57" s="26"/>
      <c r="F57" s="26"/>
      <c r="G57" s="26"/>
    </row>
    <row r="58" spans="1:7" x14ac:dyDescent="0.25">
      <c r="A58" s="26" t="s">
        <v>982</v>
      </c>
      <c r="B58" s="40"/>
      <c r="C58" s="26"/>
      <c r="D58" s="26"/>
      <c r="E58" s="26"/>
      <c r="F58" s="26"/>
      <c r="G58" s="26"/>
    </row>
    <row r="59" spans="1:7" x14ac:dyDescent="0.25">
      <c r="A59" s="26" t="s">
        <v>983</v>
      </c>
      <c r="B59" s="40"/>
      <c r="C59" s="26"/>
      <c r="D59" s="26"/>
      <c r="E59" s="26"/>
      <c r="F59" s="26"/>
      <c r="G59" s="26"/>
    </row>
    <row r="60" spans="1:7" hidden="1" outlineLevel="1" x14ac:dyDescent="0.25">
      <c r="A60" s="26" t="s">
        <v>984</v>
      </c>
      <c r="B60" s="40"/>
      <c r="C60" s="26"/>
      <c r="D60" s="26"/>
      <c r="E60" s="40"/>
      <c r="F60" s="40"/>
      <c r="G60" s="40"/>
    </row>
    <row r="61" spans="1:7" hidden="1" outlineLevel="1" x14ac:dyDescent="0.25">
      <c r="A61" s="26" t="s">
        <v>985</v>
      </c>
      <c r="B61" s="40"/>
      <c r="C61" s="26"/>
      <c r="D61" s="26"/>
      <c r="E61" s="40"/>
      <c r="F61" s="40"/>
      <c r="G61" s="40"/>
    </row>
    <row r="62" spans="1:7" hidden="1" outlineLevel="1" x14ac:dyDescent="0.25">
      <c r="A62" s="26" t="s">
        <v>986</v>
      </c>
      <c r="B62" s="40"/>
      <c r="C62" s="26"/>
      <c r="D62" s="26"/>
      <c r="E62" s="40"/>
      <c r="F62" s="40"/>
      <c r="G62" s="40"/>
    </row>
    <row r="63" spans="1:7" hidden="1" outlineLevel="1" x14ac:dyDescent="0.25">
      <c r="A63" s="26" t="s">
        <v>987</v>
      </c>
      <c r="B63" s="40"/>
      <c r="C63" s="26"/>
      <c r="D63" s="26"/>
      <c r="E63" s="40"/>
      <c r="F63" s="40"/>
      <c r="G63" s="40"/>
    </row>
    <row r="64" spans="1:7" hidden="1" outlineLevel="1" x14ac:dyDescent="0.25">
      <c r="A64" s="26" t="s">
        <v>988</v>
      </c>
      <c r="B64" s="40"/>
      <c r="C64" s="26"/>
      <c r="D64" s="26"/>
      <c r="E64" s="40"/>
      <c r="F64" s="40"/>
      <c r="G64" s="40"/>
    </row>
    <row r="65" spans="1:7" hidden="1" outlineLevel="1" x14ac:dyDescent="0.25">
      <c r="A65" s="26" t="s">
        <v>989</v>
      </c>
      <c r="B65" s="40"/>
      <c r="C65" s="26"/>
      <c r="D65" s="26"/>
      <c r="E65" s="40"/>
      <c r="F65" s="40"/>
      <c r="G65" s="40"/>
    </row>
    <row r="66" spans="1:7" hidden="1" outlineLevel="1" x14ac:dyDescent="0.25">
      <c r="A66" s="26" t="s">
        <v>990</v>
      </c>
      <c r="B66" s="40"/>
      <c r="C66" s="26"/>
      <c r="D66" s="26"/>
      <c r="E66" s="40"/>
      <c r="F66" s="40"/>
      <c r="G66" s="40"/>
    </row>
    <row r="67" spans="1:7" hidden="1" outlineLevel="1" x14ac:dyDescent="0.25">
      <c r="A67" s="26" t="s">
        <v>991</v>
      </c>
      <c r="B67" s="40"/>
      <c r="C67" s="26"/>
      <c r="D67" s="26"/>
      <c r="E67" s="40"/>
      <c r="F67" s="40"/>
      <c r="G67" s="40"/>
    </row>
    <row r="68" spans="1:7" hidden="1" outlineLevel="1" x14ac:dyDescent="0.25">
      <c r="A68" s="26" t="s">
        <v>992</v>
      </c>
      <c r="B68" s="40"/>
      <c r="C68" s="26"/>
      <c r="D68" s="26"/>
      <c r="E68" s="40"/>
      <c r="F68" s="40"/>
      <c r="G68" s="40"/>
    </row>
    <row r="69" spans="1:7" hidden="1" outlineLevel="1" x14ac:dyDescent="0.25">
      <c r="A69" s="26" t="s">
        <v>993</v>
      </c>
      <c r="B69" s="40"/>
      <c r="C69" s="26"/>
      <c r="D69" s="26"/>
      <c r="E69" s="40"/>
      <c r="F69" s="40"/>
      <c r="G69" s="40"/>
    </row>
    <row r="70" spans="1:7" hidden="1" outlineLevel="1" x14ac:dyDescent="0.25">
      <c r="A70" s="26" t="s">
        <v>994</v>
      </c>
      <c r="B70" s="40"/>
      <c r="C70" s="26"/>
      <c r="D70" s="26"/>
      <c r="E70" s="40"/>
      <c r="F70" s="40"/>
      <c r="G70" s="40"/>
    </row>
    <row r="71" spans="1:7" hidden="1" outlineLevel="1" x14ac:dyDescent="0.25">
      <c r="A71" s="26" t="s">
        <v>995</v>
      </c>
      <c r="B71" s="40"/>
      <c r="C71" s="26"/>
      <c r="D71" s="26"/>
      <c r="E71" s="40"/>
      <c r="F71" s="40"/>
      <c r="G71" s="40"/>
    </row>
    <row r="72" spans="1:7" hidden="1" outlineLevel="1" x14ac:dyDescent="0.25">
      <c r="A72" s="26" t="s">
        <v>996</v>
      </c>
      <c r="B72" s="40"/>
      <c r="C72" s="26"/>
      <c r="D72" s="26"/>
      <c r="E72" s="40"/>
      <c r="F72" s="40"/>
      <c r="G72" s="40"/>
    </row>
    <row r="73" spans="1:7" ht="18.75" x14ac:dyDescent="0.25">
      <c r="A73" s="35"/>
      <c r="B73" s="34" t="s">
        <v>914</v>
      </c>
      <c r="C73" s="35"/>
      <c r="D73" s="35"/>
      <c r="E73" s="35"/>
      <c r="F73" s="35"/>
      <c r="G73" s="35"/>
    </row>
    <row r="74" spans="1:7" x14ac:dyDescent="0.25">
      <c r="A74" s="42"/>
      <c r="B74" s="43" t="s">
        <v>549</v>
      </c>
      <c r="C74" s="42" t="s">
        <v>997</v>
      </c>
      <c r="D74" s="42"/>
      <c r="E74" s="45"/>
      <c r="F74" s="45"/>
      <c r="G74" s="45"/>
    </row>
    <row r="75" spans="1:7" x14ac:dyDescent="0.25">
      <c r="A75" s="26" t="s">
        <v>998</v>
      </c>
      <c r="B75" s="26" t="s">
        <v>999</v>
      </c>
      <c r="C75" s="47">
        <v>61.865312584159895</v>
      </c>
      <c r="D75" s="26"/>
      <c r="E75" s="26"/>
      <c r="F75" s="26"/>
      <c r="G75" s="26"/>
    </row>
    <row r="76" spans="1:7" x14ac:dyDescent="0.25">
      <c r="A76" s="26" t="s">
        <v>1000</v>
      </c>
      <c r="B76" s="26" t="s">
        <v>1001</v>
      </c>
      <c r="C76" s="47">
        <v>137.56353096085363</v>
      </c>
      <c r="D76" s="26"/>
      <c r="E76" s="26"/>
      <c r="F76" s="26"/>
      <c r="G76" s="26"/>
    </row>
    <row r="77" spans="1:7" hidden="1" outlineLevel="1" x14ac:dyDescent="0.25">
      <c r="A77" s="26" t="s">
        <v>1002</v>
      </c>
      <c r="B77" s="26"/>
      <c r="C77" s="26"/>
      <c r="D77" s="26"/>
      <c r="E77" s="26"/>
      <c r="F77" s="26"/>
      <c r="G77" s="26"/>
    </row>
    <row r="78" spans="1:7" hidden="1" outlineLevel="1" x14ac:dyDescent="0.25">
      <c r="A78" s="26" t="s">
        <v>1003</v>
      </c>
      <c r="B78" s="26"/>
      <c r="C78" s="26"/>
      <c r="D78" s="26"/>
      <c r="E78" s="26"/>
      <c r="F78" s="26"/>
      <c r="G78" s="26"/>
    </row>
    <row r="79" spans="1:7" hidden="1" outlineLevel="1" x14ac:dyDescent="0.25">
      <c r="A79" s="26" t="s">
        <v>1004</v>
      </c>
      <c r="B79" s="26"/>
      <c r="C79" s="26"/>
      <c r="D79" s="26"/>
      <c r="E79" s="26"/>
      <c r="F79" s="26"/>
      <c r="G79" s="26"/>
    </row>
    <row r="80" spans="1:7" hidden="1" outlineLevel="1" x14ac:dyDescent="0.25">
      <c r="A80" s="26" t="s">
        <v>1005</v>
      </c>
      <c r="B80" s="26"/>
      <c r="C80" s="26"/>
      <c r="D80" s="26"/>
      <c r="E80" s="26"/>
      <c r="F80" s="26"/>
      <c r="G80" s="26"/>
    </row>
    <row r="81" spans="1:7" ht="30" x14ac:dyDescent="0.25">
      <c r="A81" s="42"/>
      <c r="B81" s="43" t="s">
        <v>1006</v>
      </c>
      <c r="C81" s="42" t="s">
        <v>1007</v>
      </c>
      <c r="D81" s="42" t="s">
        <v>1008</v>
      </c>
      <c r="E81" s="45" t="s">
        <v>564</v>
      </c>
      <c r="F81" s="45" t="s">
        <v>1009</v>
      </c>
      <c r="G81" s="45" t="s">
        <v>1010</v>
      </c>
    </row>
    <row r="82" spans="1:7" x14ac:dyDescent="0.25">
      <c r="A82" s="26" t="s">
        <v>1011</v>
      </c>
      <c r="B82" s="26" t="s">
        <v>1012</v>
      </c>
      <c r="C82" s="26"/>
      <c r="D82" s="26"/>
      <c r="E82" s="264">
        <v>0</v>
      </c>
      <c r="F82" s="26"/>
      <c r="G82" s="264">
        <v>0</v>
      </c>
    </row>
    <row r="83" spans="1:7" x14ac:dyDescent="0.25">
      <c r="A83" s="26" t="s">
        <v>1013</v>
      </c>
      <c r="B83" s="26" t="s">
        <v>1014</v>
      </c>
      <c r="C83" s="26"/>
      <c r="D83" s="26"/>
      <c r="E83" s="264">
        <v>0</v>
      </c>
      <c r="F83" s="26"/>
      <c r="G83" s="264">
        <v>0</v>
      </c>
    </row>
    <row r="84" spans="1:7" x14ac:dyDescent="0.25">
      <c r="A84" s="26" t="s">
        <v>1015</v>
      </c>
      <c r="B84" s="26" t="s">
        <v>1016</v>
      </c>
      <c r="C84" s="26"/>
      <c r="D84" s="26"/>
      <c r="E84" s="264">
        <v>0</v>
      </c>
      <c r="F84" s="26"/>
      <c r="G84" s="264">
        <v>0</v>
      </c>
    </row>
    <row r="85" spans="1:7" x14ac:dyDescent="0.25">
      <c r="A85" s="26" t="s">
        <v>1017</v>
      </c>
      <c r="B85" s="26" t="s">
        <v>1018</v>
      </c>
      <c r="C85" s="26"/>
      <c r="D85" s="26"/>
      <c r="E85" s="264">
        <v>0</v>
      </c>
      <c r="F85" s="26"/>
      <c r="G85" s="264">
        <v>0</v>
      </c>
    </row>
    <row r="86" spans="1:7" x14ac:dyDescent="0.25">
      <c r="A86" s="26" t="s">
        <v>1019</v>
      </c>
      <c r="B86" s="26" t="s">
        <v>1020</v>
      </c>
      <c r="C86" s="26"/>
      <c r="D86" s="26"/>
      <c r="E86" s="264">
        <v>0</v>
      </c>
      <c r="F86" s="26"/>
      <c r="G86" s="264">
        <v>0</v>
      </c>
    </row>
    <row r="87" spans="1:7" hidden="1" outlineLevel="1" x14ac:dyDescent="0.25">
      <c r="A87" s="26" t="s">
        <v>1021</v>
      </c>
      <c r="B87" s="26"/>
      <c r="C87" s="26"/>
      <c r="D87" s="26"/>
      <c r="E87" s="26"/>
      <c r="F87" s="26"/>
      <c r="G87" s="26"/>
    </row>
    <row r="88" spans="1:7" hidden="1" outlineLevel="1" x14ac:dyDescent="0.25">
      <c r="A88" s="26" t="s">
        <v>1022</v>
      </c>
      <c r="B88" s="26"/>
      <c r="C88" s="26"/>
      <c r="D88" s="26"/>
      <c r="E88" s="26"/>
      <c r="F88" s="26"/>
      <c r="G88" s="26"/>
    </row>
    <row r="89" spans="1:7" hidden="1" outlineLevel="1" x14ac:dyDescent="0.25">
      <c r="A89" s="26" t="s">
        <v>1023</v>
      </c>
      <c r="B89" s="26"/>
      <c r="C89" s="26"/>
      <c r="D89" s="26"/>
      <c r="E89" s="26"/>
      <c r="F89" s="26"/>
      <c r="G89" s="26"/>
    </row>
    <row r="90" spans="1:7" hidden="1" outlineLevel="1" x14ac:dyDescent="0.25">
      <c r="A90" s="26" t="s">
        <v>1024</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abSelected="1" topLeftCell="A84" zoomScaleNormal="100" workbookViewId="0">
      <selection activeCell="M7" sqref="M7"/>
    </sheetView>
  </sheetViews>
  <sheetFormatPr baseColWidth="10" defaultColWidth="9.140625" defaultRowHeight="15" x14ac:dyDescent="0.25"/>
  <cols>
    <col min="1" max="1" width="3.5703125" bestFit="1" customWidth="1"/>
    <col min="2" max="3" width="24.7109375" customWidth="1"/>
    <col min="4" max="4" width="34.5703125" bestFit="1" customWidth="1"/>
    <col min="5" max="5" width="27.5703125" customWidth="1"/>
    <col min="6" max="6" width="29" bestFit="1" customWidth="1"/>
    <col min="7" max="7" width="12.28515625" bestFit="1" customWidth="1"/>
    <col min="8" max="8" width="10.7109375" customWidth="1"/>
    <col min="9" max="9" width="7.5703125" bestFit="1" customWidth="1"/>
    <col min="10" max="10" width="6.140625" bestFit="1" customWidth="1"/>
  </cols>
  <sheetData>
    <row r="1" spans="1:10" x14ac:dyDescent="0.25">
      <c r="A1" s="109"/>
      <c r="B1" s="110" t="s">
        <v>1025</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1026</v>
      </c>
      <c r="C3" s="115" t="s">
        <v>3</v>
      </c>
      <c r="D3" s="116"/>
      <c r="E3" s="117"/>
      <c r="F3" s="113"/>
      <c r="G3" s="113"/>
      <c r="H3" s="113"/>
      <c r="I3" s="113"/>
      <c r="J3" s="113"/>
    </row>
    <row r="4" spans="1:10" x14ac:dyDescent="0.25">
      <c r="A4" s="112"/>
      <c r="B4" s="114" t="s">
        <v>1027</v>
      </c>
      <c r="C4" s="371">
        <v>45688</v>
      </c>
      <c r="D4" s="113" t="s">
        <v>1028</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1029</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1030</v>
      </c>
      <c r="B10" s="120" t="s">
        <v>1031</v>
      </c>
      <c r="C10" s="121"/>
      <c r="D10" s="121"/>
      <c r="E10" s="122" t="s">
        <v>1032</v>
      </c>
      <c r="F10" s="123"/>
      <c r="G10" s="123"/>
      <c r="H10" s="124"/>
      <c r="I10" s="113"/>
      <c r="J10" s="113"/>
    </row>
    <row r="11" spans="1:10" x14ac:dyDescent="0.25">
      <c r="A11" s="112"/>
      <c r="B11" s="125" t="s">
        <v>1033</v>
      </c>
      <c r="C11" s="126"/>
      <c r="D11" s="126"/>
      <c r="E11" s="127" t="s">
        <v>1032</v>
      </c>
      <c r="F11" s="128"/>
      <c r="G11" s="128"/>
      <c r="H11" s="129"/>
      <c r="I11" s="113"/>
      <c r="J11" s="113"/>
    </row>
    <row r="12" spans="1:10" x14ac:dyDescent="0.25">
      <c r="A12" s="112"/>
      <c r="B12" s="130" t="s">
        <v>1034</v>
      </c>
      <c r="C12" s="131"/>
      <c r="D12" s="131"/>
      <c r="E12" s="132" t="s">
        <v>1035</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1036</v>
      </c>
      <c r="B15" s="138"/>
      <c r="C15" s="138"/>
      <c r="D15" s="138"/>
      <c r="E15" s="139"/>
      <c r="F15" s="140" t="s">
        <v>1037</v>
      </c>
      <c r="G15" s="141" t="s">
        <v>1038</v>
      </c>
      <c r="H15" s="142" t="s">
        <v>1039</v>
      </c>
      <c r="I15" s="113"/>
      <c r="J15" s="113"/>
    </row>
    <row r="16" spans="1:10" x14ac:dyDescent="0.25">
      <c r="A16" s="112"/>
      <c r="B16" s="143" t="s">
        <v>1040</v>
      </c>
      <c r="C16" s="144"/>
      <c r="D16" s="144"/>
      <c r="E16" s="145" t="s">
        <v>1041</v>
      </c>
      <c r="F16" s="348" t="s">
        <v>1042</v>
      </c>
      <c r="G16" s="349" t="s">
        <v>373</v>
      </c>
      <c r="H16" s="350" t="s">
        <v>1043</v>
      </c>
      <c r="I16" s="113"/>
      <c r="J16" s="113"/>
    </row>
    <row r="17" spans="1:10" x14ac:dyDescent="0.25">
      <c r="A17" s="112"/>
      <c r="B17" s="143"/>
      <c r="C17" s="144"/>
      <c r="D17" s="144"/>
      <c r="E17" s="146" t="s">
        <v>1044</v>
      </c>
      <c r="F17" s="351" t="s">
        <v>1045</v>
      </c>
      <c r="G17" s="349" t="s">
        <v>373</v>
      </c>
      <c r="H17" s="350" t="s">
        <v>1043</v>
      </c>
      <c r="I17" s="113"/>
      <c r="J17" s="113"/>
    </row>
    <row r="18" spans="1:10" x14ac:dyDescent="0.25">
      <c r="A18" s="112"/>
      <c r="B18" s="130"/>
      <c r="C18" s="131"/>
      <c r="D18" s="131"/>
      <c r="E18" s="147" t="s">
        <v>1046</v>
      </c>
      <c r="F18" s="352" t="s">
        <v>1047</v>
      </c>
      <c r="G18" s="353" t="s">
        <v>373</v>
      </c>
      <c r="H18" s="359" t="s">
        <v>1043</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1048</v>
      </c>
      <c r="B21" s="113"/>
      <c r="C21" s="113"/>
      <c r="D21" s="113"/>
      <c r="E21" s="149"/>
      <c r="F21" s="150" t="s">
        <v>1037</v>
      </c>
      <c r="G21" s="151" t="s">
        <v>1049</v>
      </c>
      <c r="H21" s="152" t="s">
        <v>1039</v>
      </c>
      <c r="I21" s="113"/>
      <c r="J21" s="113"/>
    </row>
    <row r="22" spans="1:10" x14ac:dyDescent="0.25">
      <c r="A22" s="113"/>
      <c r="B22" s="120" t="s">
        <v>1050</v>
      </c>
      <c r="C22" s="121"/>
      <c r="D22" s="121"/>
      <c r="E22" s="153" t="s">
        <v>1041</v>
      </c>
      <c r="F22" s="354" t="s">
        <v>849</v>
      </c>
      <c r="G22" s="355" t="s">
        <v>849</v>
      </c>
      <c r="H22" s="356" t="s">
        <v>849</v>
      </c>
      <c r="I22" s="113"/>
      <c r="J22" s="113"/>
    </row>
    <row r="23" spans="1:10" x14ac:dyDescent="0.25">
      <c r="A23" s="112"/>
      <c r="B23" s="143"/>
      <c r="C23" s="144"/>
      <c r="D23" s="144"/>
      <c r="E23" s="146" t="s">
        <v>1044</v>
      </c>
      <c r="F23" s="351" t="s">
        <v>849</v>
      </c>
      <c r="G23" s="349" t="s">
        <v>849</v>
      </c>
      <c r="H23" s="357" t="s">
        <v>849</v>
      </c>
      <c r="I23" s="113"/>
      <c r="J23" s="113"/>
    </row>
    <row r="24" spans="1:10" x14ac:dyDescent="0.25">
      <c r="A24" s="112"/>
      <c r="B24" s="130"/>
      <c r="C24" s="131"/>
      <c r="D24" s="131"/>
      <c r="E24" s="147" t="s">
        <v>1046</v>
      </c>
      <c r="F24" s="352" t="s">
        <v>849</v>
      </c>
      <c r="G24" s="358" t="s">
        <v>849</v>
      </c>
      <c r="H24" s="359" t="s">
        <v>849</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1051</v>
      </c>
      <c r="B27" s="120" t="s">
        <v>1052</v>
      </c>
      <c r="C27" s="155"/>
      <c r="D27" s="156">
        <v>0.13200000000000001</v>
      </c>
      <c r="E27" s="113"/>
      <c r="F27" s="157"/>
      <c r="G27" s="113"/>
      <c r="H27" s="113"/>
      <c r="I27" s="113"/>
      <c r="J27" s="113"/>
    </row>
    <row r="28" spans="1:10" x14ac:dyDescent="0.25">
      <c r="A28" s="112"/>
      <c r="B28" s="130"/>
      <c r="C28" s="158" t="s">
        <v>1053</v>
      </c>
      <c r="D28" s="159">
        <v>45596</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1054</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1055</v>
      </c>
      <c r="B33" s="160" t="s">
        <v>1056</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1057</v>
      </c>
      <c r="G35" s="162"/>
      <c r="H35" s="161"/>
      <c r="I35" s="161"/>
      <c r="J35" s="161"/>
    </row>
    <row r="36" spans="1:10" x14ac:dyDescent="0.25">
      <c r="A36" s="148"/>
      <c r="B36" s="160"/>
      <c r="C36" s="118"/>
      <c r="D36" s="161"/>
      <c r="E36" s="163" t="s">
        <v>1058</v>
      </c>
      <c r="F36" s="164" t="s">
        <v>1059</v>
      </c>
      <c r="G36" s="162"/>
      <c r="H36" s="161"/>
      <c r="I36" s="161"/>
      <c r="J36" s="161"/>
    </row>
    <row r="37" spans="1:10" x14ac:dyDescent="0.25">
      <c r="A37" s="148"/>
      <c r="B37" s="120" t="s">
        <v>1060</v>
      </c>
      <c r="C37" s="165" t="s">
        <v>1061</v>
      </c>
      <c r="D37" s="166"/>
      <c r="E37" s="300">
        <v>17550.696473722521</v>
      </c>
      <c r="F37" s="301">
        <v>736.00357002199996</v>
      </c>
      <c r="G37" s="167"/>
      <c r="H37" s="113"/>
      <c r="I37" s="113"/>
      <c r="J37" s="113"/>
    </row>
    <row r="38" spans="1:10" x14ac:dyDescent="0.25">
      <c r="A38" s="148"/>
      <c r="B38" s="143"/>
      <c r="C38" s="168" t="s">
        <v>1062</v>
      </c>
      <c r="D38" s="169"/>
      <c r="E38" s="302"/>
      <c r="F38" s="303"/>
      <c r="G38" s="167"/>
      <c r="H38" s="113"/>
      <c r="I38" s="113"/>
      <c r="J38" s="113"/>
    </row>
    <row r="39" spans="1:10" x14ac:dyDescent="0.25">
      <c r="A39" s="148"/>
      <c r="B39" s="143"/>
      <c r="C39" s="168" t="s">
        <v>1063</v>
      </c>
      <c r="D39" s="169"/>
      <c r="E39" s="302"/>
      <c r="F39" s="304"/>
      <c r="G39" s="167"/>
      <c r="H39" s="113"/>
      <c r="I39" s="113"/>
      <c r="J39" s="113"/>
    </row>
    <row r="40" spans="1:10" x14ac:dyDescent="0.25">
      <c r="A40" s="148"/>
      <c r="B40" s="130"/>
      <c r="C40" s="170" t="s">
        <v>1064</v>
      </c>
      <c r="D40" s="171"/>
      <c r="E40" s="305">
        <v>343.68700454809004</v>
      </c>
      <c r="F40" s="306"/>
      <c r="G40" s="167"/>
      <c r="H40" s="113"/>
      <c r="I40" s="113"/>
      <c r="J40" s="113"/>
    </row>
    <row r="41" spans="1:10" x14ac:dyDescent="0.25">
      <c r="A41" s="148"/>
      <c r="B41" s="172"/>
      <c r="C41" s="173" t="s">
        <v>107</v>
      </c>
      <c r="D41" s="174"/>
      <c r="E41" s="307">
        <f>E37+E40</f>
        <v>17894.383478270611</v>
      </c>
      <c r="F41" s="307">
        <f>F37</f>
        <v>736.00357002199996</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1065</v>
      </c>
      <c r="C43" s="174"/>
      <c r="D43" s="175"/>
      <c r="E43" s="308">
        <v>12150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1066</v>
      </c>
      <c r="B45" s="160" t="s">
        <v>1067</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1037</v>
      </c>
      <c r="F47" s="141" t="s">
        <v>1038</v>
      </c>
      <c r="G47" s="178" t="s">
        <v>1039</v>
      </c>
      <c r="H47" s="113"/>
      <c r="I47" s="113"/>
      <c r="J47" s="113"/>
    </row>
    <row r="48" spans="1:10" x14ac:dyDescent="0.25">
      <c r="A48" s="148"/>
      <c r="B48" s="120" t="s">
        <v>1068</v>
      </c>
      <c r="C48" s="121"/>
      <c r="D48" s="153" t="s">
        <v>1041</v>
      </c>
      <c r="E48" s="348" t="s">
        <v>849</v>
      </c>
      <c r="F48" s="360" t="s">
        <v>849</v>
      </c>
      <c r="G48" s="361" t="s">
        <v>849</v>
      </c>
      <c r="H48" s="113"/>
      <c r="I48" s="113"/>
      <c r="J48" s="113"/>
    </row>
    <row r="49" spans="1:10" x14ac:dyDescent="0.25">
      <c r="A49" s="148"/>
      <c r="B49" s="143"/>
      <c r="C49" s="144"/>
      <c r="D49" s="146" t="s">
        <v>1044</v>
      </c>
      <c r="E49" s="351" t="s">
        <v>1069</v>
      </c>
      <c r="F49" s="349" t="s">
        <v>373</v>
      </c>
      <c r="G49" s="357" t="s">
        <v>1043</v>
      </c>
      <c r="H49" s="113"/>
      <c r="I49" s="113"/>
      <c r="J49" s="113"/>
    </row>
    <row r="50" spans="1:10" x14ac:dyDescent="0.25">
      <c r="A50" s="148"/>
      <c r="B50" s="130"/>
      <c r="C50" s="131"/>
      <c r="D50" s="147" t="s">
        <v>1046</v>
      </c>
      <c r="E50" s="352" t="s">
        <v>1069</v>
      </c>
      <c r="F50" s="358" t="s">
        <v>373</v>
      </c>
      <c r="G50" s="359" t="s">
        <v>1043</v>
      </c>
      <c r="H50" s="113"/>
      <c r="I50" s="113"/>
      <c r="J50" s="113"/>
    </row>
    <row r="51" spans="1:10" x14ac:dyDescent="0.25">
      <c r="A51" s="148"/>
      <c r="B51" s="113"/>
      <c r="C51" s="113"/>
      <c r="D51" s="113"/>
      <c r="E51" s="113"/>
      <c r="F51" s="113"/>
      <c r="G51" s="113"/>
      <c r="H51" s="113"/>
      <c r="I51" s="113"/>
      <c r="J51" s="113"/>
    </row>
    <row r="52" spans="1:10" x14ac:dyDescent="0.25">
      <c r="A52" s="148" t="s">
        <v>1070</v>
      </c>
      <c r="B52" s="160" t="s">
        <v>1071</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1072</v>
      </c>
      <c r="C54" s="174"/>
      <c r="D54" s="175"/>
      <c r="E54" s="142" t="s">
        <v>1073</v>
      </c>
      <c r="F54" s="113"/>
      <c r="G54" s="113"/>
      <c r="H54" s="113"/>
      <c r="I54" s="113"/>
      <c r="J54" s="113"/>
    </row>
    <row r="55" spans="1:10" x14ac:dyDescent="0.25">
      <c r="A55" s="148"/>
      <c r="B55" s="125" t="s">
        <v>1074</v>
      </c>
      <c r="C55" s="126"/>
      <c r="D55" s="182"/>
      <c r="E55" s="309">
        <v>333.95377359000003</v>
      </c>
      <c r="F55" s="113"/>
      <c r="G55" s="113"/>
      <c r="H55" s="113"/>
      <c r="I55" s="113"/>
      <c r="J55" s="113"/>
    </row>
    <row r="56" spans="1:10" x14ac:dyDescent="0.25">
      <c r="A56" s="148"/>
      <c r="B56" s="125" t="s">
        <v>1075</v>
      </c>
      <c r="C56" s="126"/>
      <c r="D56" s="182"/>
      <c r="E56" s="309"/>
      <c r="F56" s="183"/>
      <c r="G56" s="184"/>
      <c r="H56" s="113"/>
      <c r="I56" s="113"/>
      <c r="J56" s="113"/>
    </row>
    <row r="57" spans="1:10" x14ac:dyDescent="0.25">
      <c r="A57" s="148"/>
      <c r="B57" s="185" t="s">
        <v>1076</v>
      </c>
      <c r="C57" s="186"/>
      <c r="D57" s="187"/>
      <c r="E57" s="310">
        <f>E58-E55</f>
        <v>103.3225858100007</v>
      </c>
      <c r="F57" s="183"/>
      <c r="G57" s="184"/>
      <c r="H57" s="113"/>
      <c r="I57" s="113"/>
      <c r="J57" s="113"/>
    </row>
    <row r="58" spans="1:10" x14ac:dyDescent="0.25">
      <c r="A58" s="148"/>
      <c r="B58" s="172"/>
      <c r="C58" s="174"/>
      <c r="D58" s="188" t="s">
        <v>1077</v>
      </c>
      <c r="E58" s="311">
        <f>E62-E61</f>
        <v>437.27635940000073</v>
      </c>
      <c r="F58" s="183"/>
      <c r="G58" s="184"/>
      <c r="H58" s="113"/>
      <c r="I58" s="113"/>
      <c r="J58" s="113"/>
    </row>
    <row r="59" spans="1:10" x14ac:dyDescent="0.25">
      <c r="A59" s="148"/>
      <c r="B59" s="189" t="s">
        <v>1065</v>
      </c>
      <c r="C59" s="190"/>
      <c r="D59" s="191"/>
      <c r="E59" s="312">
        <v>12203.447927929999</v>
      </c>
      <c r="F59" s="183"/>
      <c r="G59" s="184"/>
      <c r="H59" s="113"/>
      <c r="I59" s="113"/>
      <c r="J59" s="113"/>
    </row>
    <row r="60" spans="1:10" x14ac:dyDescent="0.25">
      <c r="A60" s="148"/>
      <c r="B60" s="192" t="s">
        <v>1078</v>
      </c>
      <c r="C60" s="193"/>
      <c r="D60" s="194"/>
      <c r="E60" s="313">
        <v>2.1750249899999998</v>
      </c>
      <c r="F60" s="183"/>
      <c r="G60" s="184"/>
      <c r="H60" s="113"/>
      <c r="I60" s="113"/>
      <c r="J60" s="113"/>
    </row>
    <row r="61" spans="1:10" x14ac:dyDescent="0.25">
      <c r="A61" s="148"/>
      <c r="B61" s="172"/>
      <c r="C61" s="174"/>
      <c r="D61" s="188" t="s">
        <v>1079</v>
      </c>
      <c r="E61" s="311">
        <f>E59+E60</f>
        <v>12205.622952919999</v>
      </c>
      <c r="F61" s="183"/>
      <c r="G61" s="184"/>
      <c r="H61" s="113"/>
      <c r="I61" s="113"/>
      <c r="J61" s="113"/>
    </row>
    <row r="62" spans="1:10" x14ac:dyDescent="0.25">
      <c r="A62" s="148"/>
      <c r="B62" s="181" t="s">
        <v>1080</v>
      </c>
      <c r="C62" s="174"/>
      <c r="D62" s="175"/>
      <c r="E62" s="311">
        <v>12642.89931232</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1081</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1082</v>
      </c>
      <c r="B67" s="160" t="s">
        <v>1083</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1084</v>
      </c>
      <c r="E69" s="203" t="s">
        <v>79</v>
      </c>
      <c r="F69" s="142" t="s">
        <v>1085</v>
      </c>
      <c r="G69" s="113"/>
      <c r="H69" s="113"/>
      <c r="I69" s="201"/>
      <c r="J69" s="113"/>
    </row>
    <row r="70" spans="1:10" ht="26.25" x14ac:dyDescent="0.25">
      <c r="A70" s="112"/>
      <c r="B70" s="143" t="s">
        <v>1086</v>
      </c>
      <c r="C70" s="144"/>
      <c r="D70" s="314">
        <v>5.9256487323124283</v>
      </c>
      <c r="E70" s="314">
        <v>6.1247934266290569</v>
      </c>
      <c r="F70" s="392" t="s">
        <v>1158</v>
      </c>
      <c r="G70" s="204"/>
      <c r="H70" s="113"/>
      <c r="I70" s="201"/>
      <c r="J70" s="113"/>
    </row>
    <row r="71" spans="1:10" x14ac:dyDescent="0.25">
      <c r="A71" s="112"/>
      <c r="B71" s="125" t="s">
        <v>1087</v>
      </c>
      <c r="C71" s="126"/>
      <c r="D71" s="315"/>
      <c r="E71" s="315"/>
      <c r="F71" s="205"/>
      <c r="G71" s="113"/>
      <c r="H71" s="113"/>
      <c r="I71" s="201"/>
      <c r="J71" s="113"/>
    </row>
    <row r="72" spans="1:10" x14ac:dyDescent="0.25">
      <c r="A72" s="112"/>
      <c r="B72" s="125" t="s">
        <v>1088</v>
      </c>
      <c r="C72" s="206"/>
      <c r="D72" s="315"/>
      <c r="E72" s="315"/>
      <c r="F72" s="207"/>
      <c r="G72" s="113"/>
      <c r="H72" s="113"/>
      <c r="I72" s="201"/>
      <c r="J72" s="113"/>
    </row>
    <row r="73" spans="1:10" x14ac:dyDescent="0.25">
      <c r="A73" s="112"/>
      <c r="B73" s="143" t="s">
        <v>1064</v>
      </c>
      <c r="C73" s="144"/>
      <c r="D73" s="316">
        <f>E73</f>
        <v>0.16124167027942582</v>
      </c>
      <c r="E73" s="316">
        <v>0.16124167027942582</v>
      </c>
      <c r="F73" s="208" t="s">
        <v>1089</v>
      </c>
      <c r="G73" s="118"/>
      <c r="H73" s="113"/>
      <c r="I73" s="201"/>
      <c r="J73" s="113"/>
    </row>
    <row r="74" spans="1:10" x14ac:dyDescent="0.25">
      <c r="A74" s="112"/>
      <c r="B74" s="172"/>
      <c r="C74" s="173" t="s">
        <v>1090</v>
      </c>
      <c r="D74" s="317">
        <v>5.8149351221703567</v>
      </c>
      <c r="E74" s="317">
        <v>6.0102549602942901</v>
      </c>
      <c r="F74" s="209"/>
      <c r="G74" s="113"/>
      <c r="H74" s="113"/>
      <c r="I74" s="201"/>
      <c r="J74" s="113"/>
    </row>
    <row r="75" spans="1:10" x14ac:dyDescent="0.25">
      <c r="A75" s="112"/>
      <c r="B75" s="138"/>
      <c r="C75" s="210"/>
      <c r="D75" s="138"/>
      <c r="E75" s="138"/>
      <c r="F75" s="211"/>
      <c r="G75" s="113"/>
      <c r="H75" s="113"/>
      <c r="I75" s="201"/>
      <c r="J75" s="113"/>
    </row>
    <row r="76" spans="1:10" x14ac:dyDescent="0.25">
      <c r="A76" s="112"/>
      <c r="B76" s="172"/>
      <c r="C76" s="173" t="s">
        <v>1091</v>
      </c>
      <c r="D76" s="267">
        <f>E76</f>
        <v>5.251726108824875</v>
      </c>
      <c r="E76" s="267">
        <v>5.251726108824875</v>
      </c>
      <c r="F76" s="209" t="s">
        <v>1089</v>
      </c>
      <c r="G76" s="113"/>
      <c r="H76" s="113"/>
      <c r="I76" s="201"/>
      <c r="J76" s="113"/>
    </row>
    <row r="77" spans="1:10" x14ac:dyDescent="0.25">
      <c r="A77" s="112"/>
      <c r="B77" s="113"/>
      <c r="C77" s="113"/>
      <c r="D77" s="113"/>
      <c r="E77" s="113"/>
      <c r="F77" s="113"/>
      <c r="G77" s="113"/>
      <c r="H77" s="118"/>
      <c r="I77" s="212"/>
      <c r="J77" s="212"/>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3" t="s">
        <v>129</v>
      </c>
      <c r="G80" s="141" t="s">
        <v>131</v>
      </c>
      <c r="H80" s="141" t="s">
        <v>133</v>
      </c>
      <c r="I80" s="141" t="s">
        <v>135</v>
      </c>
      <c r="J80" s="142" t="s">
        <v>137</v>
      </c>
    </row>
    <row r="81" spans="1:10" x14ac:dyDescent="0.25">
      <c r="A81" s="112"/>
      <c r="B81" s="143" t="s">
        <v>1086</v>
      </c>
      <c r="C81" s="214"/>
      <c r="D81" s="268">
        <v>2093.2954527006486</v>
      </c>
      <c r="E81" s="269">
        <v>1968.287896543238</v>
      </c>
      <c r="F81" s="270">
        <v>1814.1643225960329</v>
      </c>
      <c r="G81" s="271">
        <v>1669.7428959821473</v>
      </c>
      <c r="H81" s="269">
        <v>1501.029125395333</v>
      </c>
      <c r="I81" s="271">
        <v>5316.1531973866804</v>
      </c>
      <c r="J81" s="272">
        <v>3188.0235831184386</v>
      </c>
    </row>
    <row r="82" spans="1:10" x14ac:dyDescent="0.25">
      <c r="A82" s="112"/>
      <c r="B82" s="125" t="s">
        <v>1087</v>
      </c>
      <c r="C82" s="182"/>
      <c r="D82" s="273"/>
      <c r="E82" s="274"/>
      <c r="F82" s="275"/>
      <c r="G82" s="276"/>
      <c r="H82" s="274"/>
      <c r="I82" s="276"/>
      <c r="J82" s="277"/>
    </row>
    <row r="83" spans="1:10" x14ac:dyDescent="0.25">
      <c r="A83" s="112"/>
      <c r="B83" s="125" t="s">
        <v>1088</v>
      </c>
      <c r="C83" s="182"/>
      <c r="D83" s="273"/>
      <c r="E83" s="274"/>
      <c r="F83" s="275"/>
      <c r="G83" s="276"/>
      <c r="H83" s="274"/>
      <c r="I83" s="276"/>
      <c r="J83" s="277"/>
    </row>
    <row r="84" spans="1:10" x14ac:dyDescent="0.25">
      <c r="A84" s="112"/>
      <c r="B84" s="143" t="s">
        <v>1064</v>
      </c>
      <c r="C84" s="214"/>
      <c r="D84" s="278">
        <f>E40</f>
        <v>343.68700454809004</v>
      </c>
      <c r="E84" s="279"/>
      <c r="F84" s="279"/>
      <c r="G84" s="279"/>
      <c r="H84" s="279"/>
      <c r="I84" s="279"/>
      <c r="J84" s="280"/>
    </row>
    <row r="85" spans="1:10" x14ac:dyDescent="0.25">
      <c r="A85" s="112"/>
      <c r="B85" s="172"/>
      <c r="C85" s="215" t="s">
        <v>1095</v>
      </c>
      <c r="D85" s="281">
        <f>D81+D84</f>
        <v>2436.9824572487387</v>
      </c>
      <c r="E85" s="282">
        <f>E81</f>
        <v>1968.287896543238</v>
      </c>
      <c r="F85" s="282">
        <f t="shared" ref="F85:I85" si="0">F81</f>
        <v>1814.1643225960329</v>
      </c>
      <c r="G85" s="282">
        <f t="shared" si="0"/>
        <v>1669.7428959821473</v>
      </c>
      <c r="H85" s="282">
        <f t="shared" si="0"/>
        <v>1501.029125395333</v>
      </c>
      <c r="I85" s="282">
        <f t="shared" si="0"/>
        <v>5316.1531973866804</v>
      </c>
      <c r="J85" s="285">
        <f>J81</f>
        <v>3188.0235831184386</v>
      </c>
    </row>
    <row r="86" spans="1:10" x14ac:dyDescent="0.25">
      <c r="A86" s="112"/>
      <c r="B86" s="138"/>
      <c r="C86" s="216"/>
      <c r="D86" s="217"/>
      <c r="E86" s="217"/>
      <c r="F86" s="217"/>
      <c r="G86" s="217"/>
      <c r="H86" s="217"/>
      <c r="I86" s="217"/>
      <c r="J86" s="217"/>
    </row>
    <row r="87" spans="1:10" x14ac:dyDescent="0.25">
      <c r="A87" s="112"/>
      <c r="B87" s="130"/>
      <c r="C87" s="218" t="s">
        <v>1096</v>
      </c>
      <c r="D87" s="286">
        <f>D98</f>
        <v>1000</v>
      </c>
      <c r="E87" s="286">
        <f t="shared" ref="E87:I87" si="1">E98</f>
        <v>1000</v>
      </c>
      <c r="F87" s="286">
        <f t="shared" si="1"/>
        <v>2000</v>
      </c>
      <c r="G87" s="286">
        <f t="shared" si="1"/>
        <v>2100</v>
      </c>
      <c r="H87" s="286">
        <f t="shared" si="1"/>
        <v>900</v>
      </c>
      <c r="I87" s="286">
        <f t="shared" si="1"/>
        <v>2900</v>
      </c>
      <c r="J87" s="287">
        <f>J98</f>
        <v>2250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19"/>
      <c r="E90" s="113"/>
      <c r="F90" s="113"/>
      <c r="G90" s="113"/>
      <c r="H90" s="113"/>
      <c r="I90" s="113"/>
      <c r="J90" s="113"/>
    </row>
    <row r="91" spans="1:10" x14ac:dyDescent="0.25">
      <c r="A91" s="112"/>
      <c r="B91" s="133"/>
      <c r="C91" s="134"/>
      <c r="D91" s="140" t="s">
        <v>125</v>
      </c>
      <c r="E91" s="141" t="s">
        <v>127</v>
      </c>
      <c r="F91" s="213" t="s">
        <v>129</v>
      </c>
      <c r="G91" s="220" t="s">
        <v>131</v>
      </c>
      <c r="H91" s="141" t="s">
        <v>133</v>
      </c>
      <c r="I91" s="213" t="s">
        <v>135</v>
      </c>
      <c r="J91" s="178" t="s">
        <v>137</v>
      </c>
    </row>
    <row r="92" spans="1:10" x14ac:dyDescent="0.25">
      <c r="A92" s="112"/>
      <c r="B92" s="143" t="s">
        <v>1086</v>
      </c>
      <c r="C92" s="214"/>
      <c r="D92" s="268">
        <v>1987.4654819566413</v>
      </c>
      <c r="E92" s="269">
        <v>1888.7776079923922</v>
      </c>
      <c r="F92" s="270">
        <v>1758.0594407248948</v>
      </c>
      <c r="G92" s="271">
        <v>1634.3563531907782</v>
      </c>
      <c r="H92" s="269">
        <v>1482.7254237398333</v>
      </c>
      <c r="I92" s="271">
        <v>5386.1696979637481</v>
      </c>
      <c r="J92" s="272">
        <v>3413.1424681542312</v>
      </c>
    </row>
    <row r="93" spans="1:10" x14ac:dyDescent="0.25">
      <c r="A93" s="112"/>
      <c r="B93" s="125" t="s">
        <v>1087</v>
      </c>
      <c r="C93" s="182"/>
      <c r="D93" s="288"/>
      <c r="E93" s="289"/>
      <c r="F93" s="290"/>
      <c r="G93" s="291"/>
      <c r="H93" s="289"/>
      <c r="I93" s="291"/>
      <c r="J93" s="292"/>
    </row>
    <row r="94" spans="1:10" x14ac:dyDescent="0.25">
      <c r="A94" s="112"/>
      <c r="B94" s="125" t="s">
        <v>1088</v>
      </c>
      <c r="C94" s="182"/>
      <c r="D94" s="288"/>
      <c r="E94" s="289"/>
      <c r="F94" s="290"/>
      <c r="G94" s="291"/>
      <c r="H94" s="289"/>
      <c r="I94" s="291"/>
      <c r="J94" s="292"/>
    </row>
    <row r="95" spans="1:10" x14ac:dyDescent="0.25">
      <c r="A95" s="112"/>
      <c r="B95" s="143" t="s">
        <v>1064</v>
      </c>
      <c r="C95" s="214"/>
      <c r="D95" s="288">
        <f>E40</f>
        <v>343.68700454809004</v>
      </c>
      <c r="E95" s="289"/>
      <c r="F95" s="290"/>
      <c r="G95" s="291"/>
      <c r="H95" s="289"/>
      <c r="I95" s="291"/>
      <c r="J95" s="292"/>
    </row>
    <row r="96" spans="1:10" x14ac:dyDescent="0.25">
      <c r="A96" s="112"/>
      <c r="B96" s="172"/>
      <c r="C96" s="215" t="s">
        <v>1099</v>
      </c>
      <c r="D96" s="281">
        <f>D92+D95</f>
        <v>2331.1524865047313</v>
      </c>
      <c r="E96" s="282">
        <f>E92</f>
        <v>1888.7776079923922</v>
      </c>
      <c r="F96" s="282">
        <f t="shared" ref="F96:I96" si="2">F92</f>
        <v>1758.0594407248948</v>
      </c>
      <c r="G96" s="282">
        <f t="shared" si="2"/>
        <v>1634.3563531907782</v>
      </c>
      <c r="H96" s="282">
        <f t="shared" si="2"/>
        <v>1482.7254237398333</v>
      </c>
      <c r="I96" s="282">
        <f t="shared" si="2"/>
        <v>5386.1696979637481</v>
      </c>
      <c r="J96" s="285">
        <f>J92</f>
        <v>3413.1424681542312</v>
      </c>
    </row>
    <row r="97" spans="1:10" x14ac:dyDescent="0.25">
      <c r="A97" s="112"/>
      <c r="B97" s="138"/>
      <c r="C97" s="216"/>
      <c r="D97" s="221"/>
      <c r="E97" s="221"/>
      <c r="F97" s="221"/>
      <c r="G97" s="221"/>
      <c r="H97" s="221"/>
      <c r="I97" s="221"/>
      <c r="J97" s="221"/>
    </row>
    <row r="98" spans="1:10" x14ac:dyDescent="0.25">
      <c r="A98" s="112"/>
      <c r="B98" s="222"/>
      <c r="C98" s="218" t="s">
        <v>1100</v>
      </c>
      <c r="D98" s="281">
        <v>1000</v>
      </c>
      <c r="E98" s="282">
        <v>1000</v>
      </c>
      <c r="F98" s="283">
        <v>2000</v>
      </c>
      <c r="G98" s="284">
        <v>2100</v>
      </c>
      <c r="H98" s="282">
        <v>900</v>
      </c>
      <c r="I98" s="284">
        <v>2900</v>
      </c>
      <c r="J98" s="285">
        <v>2250</v>
      </c>
    </row>
    <row r="99" spans="1:10" x14ac:dyDescent="0.25">
      <c r="A99" s="112"/>
      <c r="B99" s="223"/>
      <c r="C99" s="224" t="s">
        <v>1101</v>
      </c>
      <c r="D99" s="289">
        <v>0</v>
      </c>
      <c r="E99" s="289">
        <v>0</v>
      </c>
      <c r="F99" s="289">
        <v>0</v>
      </c>
      <c r="G99" s="289">
        <v>300</v>
      </c>
      <c r="H99" s="289">
        <v>150</v>
      </c>
      <c r="I99" s="289">
        <v>150</v>
      </c>
      <c r="J99" s="292">
        <v>0</v>
      </c>
    </row>
    <row r="100" spans="1:10" x14ac:dyDescent="0.25">
      <c r="A100" s="112"/>
      <c r="B100" s="225"/>
      <c r="C100" s="226" t="s">
        <v>1102</v>
      </c>
      <c r="D100" s="293">
        <f>D98-D99</f>
        <v>1000</v>
      </c>
      <c r="E100" s="293">
        <f t="shared" ref="E100:I100" si="3">E98-E99</f>
        <v>1000</v>
      </c>
      <c r="F100" s="293">
        <f t="shared" si="3"/>
        <v>2000</v>
      </c>
      <c r="G100" s="293">
        <f t="shared" si="3"/>
        <v>1800</v>
      </c>
      <c r="H100" s="293">
        <f t="shared" si="3"/>
        <v>750</v>
      </c>
      <c r="I100" s="293">
        <f t="shared" si="3"/>
        <v>2750</v>
      </c>
      <c r="J100" s="294">
        <f>J98-J99</f>
        <v>2250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5">
        <v>300</v>
      </c>
      <c r="E105" s="297">
        <v>5.8555555555555552</v>
      </c>
      <c r="F105" s="113"/>
      <c r="G105" s="113"/>
      <c r="H105" s="113"/>
      <c r="I105" s="113"/>
      <c r="J105" s="113"/>
    </row>
    <row r="106" spans="1:10" x14ac:dyDescent="0.25">
      <c r="A106" s="112"/>
      <c r="B106" s="401"/>
      <c r="C106" s="227" t="s">
        <v>1108</v>
      </c>
      <c r="D106" s="296"/>
      <c r="E106" s="298"/>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5">
        <v>0</v>
      </c>
      <c r="E108" s="299">
        <v>0</v>
      </c>
      <c r="F108" s="113"/>
      <c r="G108" s="113"/>
      <c r="H108" s="113"/>
      <c r="I108" s="113"/>
      <c r="J108" s="113"/>
    </row>
    <row r="109" spans="1:10" x14ac:dyDescent="0.25">
      <c r="A109" s="112"/>
      <c r="B109" s="401"/>
      <c r="C109" s="227" t="s">
        <v>1108</v>
      </c>
      <c r="D109" s="296"/>
      <c r="E109" s="298"/>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1073</v>
      </c>
      <c r="D113" s="142" t="s">
        <v>1105</v>
      </c>
      <c r="E113" s="113"/>
      <c r="F113" s="113"/>
      <c r="G113" s="113"/>
      <c r="H113" s="113"/>
      <c r="I113" s="113"/>
      <c r="J113" s="113"/>
    </row>
    <row r="114" spans="1:10" x14ac:dyDescent="0.25">
      <c r="A114" s="112"/>
      <c r="B114" s="228" t="s">
        <v>1112</v>
      </c>
      <c r="C114" s="321"/>
      <c r="D114" s="318"/>
      <c r="E114" s="113"/>
      <c r="F114" s="113"/>
      <c r="G114" s="113"/>
      <c r="H114" s="113"/>
      <c r="I114" s="113"/>
      <c r="J114" s="113"/>
    </row>
    <row r="115" spans="1:10" x14ac:dyDescent="0.25">
      <c r="A115" s="112"/>
      <c r="B115" s="229" t="s">
        <v>1113</v>
      </c>
      <c r="C115" s="322">
        <f>E40</f>
        <v>343.68700454809004</v>
      </c>
      <c r="D115" s="319">
        <f>E73</f>
        <v>0.16124167027942582</v>
      </c>
      <c r="E115" s="113"/>
      <c r="F115" s="113"/>
      <c r="G115" s="113"/>
      <c r="H115" s="113"/>
      <c r="I115" s="113"/>
      <c r="J115" s="113"/>
    </row>
    <row r="116" spans="1:10" x14ac:dyDescent="0.25">
      <c r="A116" s="112"/>
      <c r="B116" s="228" t="s">
        <v>1114</v>
      </c>
      <c r="C116" s="321"/>
      <c r="D116" s="318"/>
      <c r="E116" s="113"/>
      <c r="F116" s="113"/>
      <c r="G116" s="113"/>
      <c r="H116" s="113"/>
      <c r="I116" s="113"/>
      <c r="J116" s="113"/>
    </row>
    <row r="117" spans="1:10" x14ac:dyDescent="0.25">
      <c r="A117" s="112"/>
      <c r="B117" s="181" t="s">
        <v>107</v>
      </c>
      <c r="C117" s="323">
        <f>C115</f>
        <v>343.68700454809004</v>
      </c>
      <c r="D117" s="320">
        <f>D115</f>
        <v>0.16124167027942582</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1"/>
  <sheetViews>
    <sheetView tabSelected="1" topLeftCell="A24" workbookViewId="0">
      <selection activeCell="M7" sqref="M7"/>
    </sheetView>
  </sheetViews>
  <sheetFormatPr baseColWidth="10" defaultColWidth="9.140625" defaultRowHeight="15" x14ac:dyDescent="0.25"/>
  <cols>
    <col min="1" max="1" width="3.5703125" bestFit="1" customWidth="1"/>
    <col min="2" max="2" width="16.7109375" customWidth="1"/>
    <col min="3" max="3" width="20.7109375" customWidth="1"/>
    <col min="4" max="4" width="16.140625" customWidth="1"/>
    <col min="5" max="5" width="11.7109375" bestFit="1" customWidth="1"/>
    <col min="6" max="7" width="12.7109375" bestFit="1" customWidth="1"/>
    <col min="8" max="8" width="14.42578125" customWidth="1"/>
    <col min="9" max="9" width="14.85546875" customWidth="1"/>
    <col min="10" max="10" width="13.28515625" customWidth="1"/>
    <col min="11" max="11" width="14.28515625" customWidth="1"/>
    <col min="12" max="12" width="10.7109375" bestFit="1" customWidth="1"/>
    <col min="13" max="13" width="12.140625" bestFit="1" customWidth="1"/>
    <col min="14" max="14" width="8.42578125" bestFit="1" customWidth="1"/>
    <col min="15" max="15" width="7" bestFit="1" customWidth="1"/>
    <col min="16" max="16" width="9.140625" customWidth="1"/>
  </cols>
  <sheetData>
    <row r="1" spans="1:16" x14ac:dyDescent="0.25">
      <c r="A1" s="230"/>
      <c r="B1" s="231" t="s">
        <v>1025</v>
      </c>
      <c r="C1" s="232"/>
      <c r="D1" s="232"/>
      <c r="E1" s="232"/>
      <c r="F1" s="232"/>
      <c r="G1" s="232"/>
      <c r="H1" s="232"/>
      <c r="I1" s="232"/>
      <c r="J1" s="232"/>
      <c r="K1" s="232"/>
      <c r="L1" s="232"/>
      <c r="M1" s="232"/>
      <c r="N1" s="232"/>
      <c r="O1" s="232"/>
      <c r="P1" s="232"/>
    </row>
    <row r="2" spans="1:16" x14ac:dyDescent="0.25">
      <c r="A2" s="233"/>
      <c r="B2" s="1"/>
      <c r="C2" s="1"/>
      <c r="D2" s="1"/>
      <c r="E2" s="1"/>
      <c r="F2" s="1"/>
      <c r="G2" s="1"/>
      <c r="H2" s="1"/>
      <c r="I2" s="1"/>
      <c r="J2" s="1"/>
      <c r="K2" s="1"/>
      <c r="L2" s="1"/>
      <c r="M2" s="1"/>
      <c r="N2" s="1"/>
    </row>
    <row r="3" spans="1:16" x14ac:dyDescent="0.25">
      <c r="A3" s="233"/>
      <c r="B3" s="234" t="s">
        <v>1115</v>
      </c>
      <c r="C3" s="235" t="s">
        <v>3</v>
      </c>
      <c r="D3" s="236"/>
      <c r="E3" s="237"/>
      <c r="F3" s="1"/>
      <c r="G3" s="1"/>
      <c r="H3" s="1"/>
      <c r="I3" s="1"/>
      <c r="J3" s="1"/>
      <c r="K3" s="1"/>
      <c r="L3" s="1"/>
      <c r="M3" s="1"/>
      <c r="N3" s="1"/>
    </row>
    <row r="4" spans="1:16" x14ac:dyDescent="0.25">
      <c r="A4" s="233"/>
      <c r="B4" s="234" t="s">
        <v>1116</v>
      </c>
      <c r="C4" s="370">
        <v>45688</v>
      </c>
      <c r="D4" s="1" t="s">
        <v>1028</v>
      </c>
      <c r="E4" s="1"/>
      <c r="F4" s="1"/>
      <c r="G4" s="1"/>
      <c r="H4" s="1"/>
      <c r="I4" s="1"/>
      <c r="J4" s="1"/>
      <c r="K4" s="1"/>
      <c r="L4" s="1"/>
      <c r="M4" s="1"/>
      <c r="N4" s="1"/>
    </row>
    <row r="5" spans="1:16" x14ac:dyDescent="0.25">
      <c r="A5" s="233"/>
      <c r="B5" s="1"/>
      <c r="C5" s="1"/>
      <c r="D5" s="1"/>
      <c r="E5" s="1"/>
      <c r="F5" s="1"/>
      <c r="G5" s="1"/>
      <c r="H5" s="1"/>
      <c r="I5" s="1"/>
      <c r="J5" s="1"/>
      <c r="K5" s="1"/>
      <c r="L5" s="1"/>
      <c r="M5" s="1"/>
      <c r="N5" s="1"/>
    </row>
    <row r="6" spans="1:16" x14ac:dyDescent="0.25">
      <c r="A6" s="238">
        <v>5</v>
      </c>
      <c r="B6" s="231" t="s">
        <v>1117</v>
      </c>
      <c r="C6" s="231"/>
      <c r="D6" s="231"/>
      <c r="E6" s="231"/>
      <c r="F6" s="231"/>
      <c r="G6" s="231"/>
      <c r="H6" s="231"/>
      <c r="I6" s="231"/>
      <c r="J6" s="231"/>
      <c r="K6" s="231"/>
      <c r="L6" s="231"/>
      <c r="M6" s="231"/>
      <c r="N6" s="231"/>
      <c r="O6" s="231"/>
      <c r="P6" s="232"/>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39" t="s">
        <v>1118</v>
      </c>
      <c r="B9" s="240" t="s">
        <v>1119</v>
      </c>
      <c r="C9" s="1"/>
      <c r="D9" s="1"/>
      <c r="E9" s="1"/>
      <c r="F9" s="1"/>
      <c r="G9" s="1"/>
      <c r="H9" s="1"/>
      <c r="I9" s="1"/>
      <c r="J9" s="1"/>
      <c r="K9" s="1"/>
      <c r="L9" s="1"/>
      <c r="M9" s="1"/>
      <c r="N9" s="1"/>
    </row>
    <row r="10" spans="1:16" x14ac:dyDescent="0.25">
      <c r="A10" s="239"/>
      <c r="B10" s="1"/>
      <c r="C10" s="1"/>
      <c r="D10" s="1"/>
      <c r="E10" s="1"/>
      <c r="F10" s="1"/>
      <c r="G10" s="1"/>
      <c r="H10" s="1"/>
      <c r="I10" s="1"/>
      <c r="J10" s="1"/>
      <c r="K10" s="1"/>
      <c r="L10" s="1"/>
      <c r="M10" s="1"/>
      <c r="N10" s="1"/>
    </row>
    <row r="11" spans="1:16" ht="25.5" x14ac:dyDescent="0.25">
      <c r="A11" s="239"/>
      <c r="B11" s="1"/>
      <c r="C11" s="251" t="s">
        <v>1120</v>
      </c>
      <c r="D11" s="1"/>
      <c r="E11" s="1"/>
      <c r="F11" s="1"/>
      <c r="G11" s="1"/>
      <c r="H11" s="1"/>
      <c r="I11" s="1"/>
      <c r="J11" s="1"/>
      <c r="K11" s="1"/>
      <c r="L11" s="1"/>
      <c r="M11" s="1"/>
      <c r="N11" s="1"/>
    </row>
    <row r="12" spans="1:16" x14ac:dyDescent="0.25">
      <c r="A12" s="239"/>
      <c r="B12" s="241" t="s">
        <v>1121</v>
      </c>
      <c r="C12" s="364">
        <f>1-C14-C15-C16-C19</f>
        <v>1</v>
      </c>
      <c r="D12" s="1"/>
      <c r="E12" s="1"/>
      <c r="F12" s="1"/>
      <c r="G12" s="1"/>
      <c r="H12" s="1"/>
      <c r="I12" s="1"/>
      <c r="J12" s="1"/>
      <c r="K12" s="1"/>
      <c r="L12" s="1"/>
      <c r="M12" s="1"/>
      <c r="N12" s="1"/>
    </row>
    <row r="13" spans="1:16" x14ac:dyDescent="0.25">
      <c r="A13" s="239"/>
      <c r="B13" s="242" t="s">
        <v>1122</v>
      </c>
      <c r="C13" s="243"/>
      <c r="D13" s="1"/>
      <c r="E13" s="1"/>
      <c r="F13" s="1"/>
      <c r="G13" s="1"/>
      <c r="H13" s="1"/>
      <c r="I13" s="1"/>
      <c r="J13" s="1"/>
      <c r="K13" s="1"/>
      <c r="L13" s="1"/>
      <c r="M13" s="1"/>
      <c r="N13" s="1"/>
    </row>
    <row r="14" spans="1:16" x14ac:dyDescent="0.25">
      <c r="A14" s="239"/>
      <c r="B14" s="244" t="s">
        <v>1123</v>
      </c>
      <c r="C14" s="365">
        <v>0</v>
      </c>
      <c r="D14" s="1"/>
      <c r="E14" s="1"/>
      <c r="F14" s="1"/>
      <c r="G14" s="1"/>
      <c r="H14" s="1"/>
      <c r="I14" s="1"/>
      <c r="J14" s="1"/>
      <c r="K14" s="1"/>
      <c r="L14" s="1"/>
      <c r="M14" s="1"/>
      <c r="N14" s="1"/>
    </row>
    <row r="15" spans="1:16" x14ac:dyDescent="0.25">
      <c r="A15" s="239"/>
      <c r="B15" s="244" t="s">
        <v>1124</v>
      </c>
      <c r="C15" s="365">
        <v>0</v>
      </c>
      <c r="D15" s="1"/>
      <c r="E15" s="1"/>
      <c r="F15" s="1"/>
      <c r="G15" s="1"/>
      <c r="H15" s="1"/>
      <c r="I15" s="1"/>
      <c r="J15" s="1"/>
      <c r="K15" s="1"/>
      <c r="L15" s="1"/>
      <c r="M15" s="1"/>
      <c r="N15" s="1"/>
    </row>
    <row r="16" spans="1:16" x14ac:dyDescent="0.25">
      <c r="A16" s="239"/>
      <c r="B16" s="244" t="s">
        <v>1125</v>
      </c>
      <c r="C16" s="365">
        <v>0</v>
      </c>
      <c r="D16" s="1"/>
      <c r="E16" s="1"/>
      <c r="F16" s="1"/>
      <c r="G16" s="1"/>
      <c r="H16" s="1"/>
      <c r="I16" s="1"/>
      <c r="J16" s="1"/>
      <c r="K16" s="1"/>
      <c r="L16" s="1"/>
      <c r="M16" s="1"/>
      <c r="N16" s="1"/>
    </row>
    <row r="17" spans="1:15" x14ac:dyDescent="0.25">
      <c r="A17" s="239"/>
      <c r="B17" s="244" t="s">
        <v>1126</v>
      </c>
      <c r="C17" s="365">
        <v>0</v>
      </c>
      <c r="D17" s="1"/>
      <c r="E17" s="1"/>
      <c r="F17" s="1"/>
      <c r="G17" s="1"/>
      <c r="H17" s="1"/>
      <c r="I17" s="1"/>
      <c r="J17" s="1"/>
      <c r="K17" s="1"/>
      <c r="L17" s="1"/>
      <c r="M17" s="1"/>
      <c r="N17" s="1"/>
    </row>
    <row r="18" spans="1:15" x14ac:dyDescent="0.25">
      <c r="A18" s="239"/>
      <c r="B18" s="244" t="s">
        <v>1127</v>
      </c>
      <c r="C18" s="365">
        <v>0</v>
      </c>
      <c r="D18" s="1"/>
      <c r="E18" s="1"/>
      <c r="F18" s="1"/>
      <c r="G18" s="1"/>
      <c r="H18" s="1"/>
      <c r="I18" s="1"/>
      <c r="J18" s="1"/>
      <c r="K18" s="1"/>
      <c r="L18" s="1"/>
      <c r="M18" s="1"/>
      <c r="N18" s="1"/>
    </row>
    <row r="19" spans="1:15" x14ac:dyDescent="0.25">
      <c r="A19" s="195"/>
      <c r="B19" s="245" t="s">
        <v>1128</v>
      </c>
      <c r="C19" s="366">
        <f>C17+C18</f>
        <v>0</v>
      </c>
      <c r="D19" s="2"/>
      <c r="E19" s="2"/>
      <c r="F19" s="2"/>
      <c r="G19" s="2"/>
      <c r="H19" s="2"/>
      <c r="I19" s="2"/>
      <c r="J19" s="2"/>
      <c r="K19" s="2"/>
      <c r="L19" s="2"/>
      <c r="M19" s="2"/>
      <c r="N19" s="2"/>
    </row>
    <row r="20" spans="1:15" x14ac:dyDescent="0.25">
      <c r="A20" s="239"/>
      <c r="B20" s="1"/>
      <c r="C20" s="1"/>
      <c r="D20" s="1"/>
      <c r="E20" s="1"/>
      <c r="F20" s="1"/>
      <c r="G20" s="1"/>
      <c r="H20" s="1"/>
      <c r="I20" s="1"/>
      <c r="J20" s="1"/>
      <c r="K20" s="1"/>
      <c r="L20" s="1"/>
      <c r="M20" s="1"/>
      <c r="N20" s="1"/>
    </row>
    <row r="21" spans="1:15" x14ac:dyDescent="0.25">
      <c r="A21" s="239" t="s">
        <v>1129</v>
      </c>
      <c r="B21" s="246" t="s">
        <v>1130</v>
      </c>
      <c r="C21" s="1"/>
      <c r="D21" s="1"/>
      <c r="E21" s="1"/>
      <c r="F21" s="1"/>
      <c r="G21" s="1"/>
      <c r="H21" s="1"/>
      <c r="I21" s="1"/>
      <c r="J21" s="1"/>
      <c r="K21" s="1"/>
      <c r="L21" s="1"/>
      <c r="M21" s="1"/>
      <c r="N21" s="1"/>
    </row>
    <row r="22" spans="1:15" x14ac:dyDescent="0.25">
      <c r="A22" s="239"/>
      <c r="B22" s="246"/>
      <c r="C22" s="1"/>
      <c r="D22" s="1"/>
      <c r="E22" s="1"/>
      <c r="F22" s="1"/>
      <c r="G22" s="1"/>
      <c r="H22" s="1"/>
      <c r="I22" s="1"/>
      <c r="J22" s="1"/>
      <c r="K22" s="1"/>
      <c r="L22" s="1"/>
      <c r="M22" s="1"/>
      <c r="N22" s="1"/>
    </row>
    <row r="23" spans="1:15" x14ac:dyDescent="0.25">
      <c r="A23" s="239"/>
      <c r="B23" s="246"/>
      <c r="C23" s="1"/>
      <c r="D23" s="247"/>
      <c r="E23" s="247"/>
      <c r="F23" s="247"/>
      <c r="G23" s="247"/>
      <c r="H23" s="248"/>
      <c r="I23" s="247"/>
      <c r="J23" s="247"/>
      <c r="K23" s="247"/>
      <c r="L23" s="247"/>
      <c r="M23" s="247"/>
      <c r="N23" s="247"/>
    </row>
    <row r="24" spans="1:15" x14ac:dyDescent="0.25">
      <c r="A24" s="239"/>
      <c r="B24" s="1"/>
      <c r="C24" s="1"/>
      <c r="D24" s="1"/>
      <c r="E24" s="1"/>
      <c r="F24" s="1"/>
      <c r="G24" s="1"/>
      <c r="H24" s="1"/>
      <c r="I24" s="1"/>
      <c r="J24" s="1"/>
      <c r="K24" s="1"/>
      <c r="L24" s="1"/>
      <c r="M24" s="1"/>
      <c r="N24" s="1"/>
    </row>
    <row r="25" spans="1:15" ht="63.75" x14ac:dyDescent="0.25">
      <c r="A25" s="249"/>
      <c r="B25" s="250"/>
      <c r="C25" s="250"/>
      <c r="D25" s="251" t="s">
        <v>1131</v>
      </c>
      <c r="E25" s="251" t="s">
        <v>1132</v>
      </c>
      <c r="F25" s="251" t="s">
        <v>1133</v>
      </c>
      <c r="G25" s="251" t="s">
        <v>1134</v>
      </c>
      <c r="H25" s="251" t="s">
        <v>1135</v>
      </c>
      <c r="I25" s="251" t="s">
        <v>1136</v>
      </c>
      <c r="J25" s="251" t="s">
        <v>1137</v>
      </c>
      <c r="K25" s="251" t="s">
        <v>1138</v>
      </c>
      <c r="L25" s="251" t="s">
        <v>1139</v>
      </c>
      <c r="M25" s="251" t="s">
        <v>1140</v>
      </c>
      <c r="N25" s="251" t="s">
        <v>107</v>
      </c>
      <c r="O25" s="251" t="s">
        <v>1141</v>
      </c>
    </row>
    <row r="26" spans="1:15" s="367" customFormat="1" x14ac:dyDescent="0.25">
      <c r="A26" s="249"/>
      <c r="B26" s="404" t="s">
        <v>685</v>
      </c>
      <c r="C26" s="405"/>
      <c r="D26" s="324">
        <v>0</v>
      </c>
      <c r="E26" s="324">
        <v>10.120901425959779</v>
      </c>
      <c r="F26" s="324">
        <v>0</v>
      </c>
      <c r="G26" s="324">
        <v>0</v>
      </c>
      <c r="H26" s="324">
        <v>0</v>
      </c>
      <c r="I26" s="324">
        <v>0</v>
      </c>
      <c r="J26" s="324">
        <v>0</v>
      </c>
      <c r="K26" s="324">
        <v>0</v>
      </c>
      <c r="L26" s="324">
        <v>0</v>
      </c>
      <c r="M26" s="324">
        <v>0</v>
      </c>
      <c r="N26" s="324">
        <f t="shared" ref="N26:N39" si="0">SUM(D26:M26)</f>
        <v>10.120901425959779</v>
      </c>
      <c r="O26" s="326">
        <f t="shared" ref="O26:O39" si="1">N26/N$40</f>
        <v>5.7689403865958703E-4</v>
      </c>
    </row>
    <row r="27" spans="1:15" s="367" customFormat="1" x14ac:dyDescent="0.25">
      <c r="A27" s="249"/>
      <c r="B27" s="404" t="s">
        <v>608</v>
      </c>
      <c r="C27" s="405"/>
      <c r="D27" s="324">
        <v>0</v>
      </c>
      <c r="E27" s="324">
        <v>0</v>
      </c>
      <c r="F27" s="324">
        <v>0</v>
      </c>
      <c r="G27" s="324">
        <v>8.8659432670000005</v>
      </c>
      <c r="H27" s="324">
        <v>0</v>
      </c>
      <c r="I27" s="324">
        <v>0</v>
      </c>
      <c r="J27" s="324">
        <v>0</v>
      </c>
      <c r="K27" s="324">
        <v>0</v>
      </c>
      <c r="L27" s="324">
        <v>0</v>
      </c>
      <c r="M27" s="324">
        <v>0</v>
      </c>
      <c r="N27" s="324">
        <f t="shared" si="0"/>
        <v>8.8659432670000005</v>
      </c>
      <c r="O27" s="326">
        <f t="shared" si="1"/>
        <v>5.053610940926014E-4</v>
      </c>
    </row>
    <row r="28" spans="1:15" s="367" customFormat="1" x14ac:dyDescent="0.25">
      <c r="A28" s="249"/>
      <c r="B28" s="404" t="s">
        <v>610</v>
      </c>
      <c r="C28" s="405"/>
      <c r="D28" s="324">
        <v>0</v>
      </c>
      <c r="E28" s="324">
        <v>0</v>
      </c>
      <c r="F28" s="324">
        <v>0</v>
      </c>
      <c r="G28" s="324">
        <v>158.8002008325</v>
      </c>
      <c r="H28" s="324">
        <v>0</v>
      </c>
      <c r="I28" s="324">
        <v>13.5</v>
      </c>
      <c r="J28" s="324">
        <v>0</v>
      </c>
      <c r="K28" s="324">
        <v>0</v>
      </c>
      <c r="L28" s="324">
        <v>0</v>
      </c>
      <c r="M28" s="324">
        <v>0</v>
      </c>
      <c r="N28" s="324">
        <f t="shared" si="0"/>
        <v>172.3002008325</v>
      </c>
      <c r="O28" s="326">
        <f t="shared" si="1"/>
        <v>9.8211566872061212E-3</v>
      </c>
    </row>
    <row r="29" spans="1:15" s="367" customFormat="1" x14ac:dyDescent="0.25">
      <c r="A29" s="249"/>
      <c r="B29" s="404" t="s">
        <v>620</v>
      </c>
      <c r="C29" s="405"/>
      <c r="D29" s="324">
        <v>0</v>
      </c>
      <c r="E29" s="324">
        <v>0</v>
      </c>
      <c r="F29" s="324">
        <v>0</v>
      </c>
      <c r="G29" s="324">
        <v>80.437084634369285</v>
      </c>
      <c r="H29" s="324">
        <v>0</v>
      </c>
      <c r="I29" s="324">
        <v>0</v>
      </c>
      <c r="J29" s="324">
        <v>0</v>
      </c>
      <c r="K29" s="324">
        <v>0</v>
      </c>
      <c r="L29" s="324">
        <v>0</v>
      </c>
      <c r="M29" s="324">
        <v>0</v>
      </c>
      <c r="N29" s="324">
        <f t="shared" si="0"/>
        <v>80.437084634369285</v>
      </c>
      <c r="O29" s="326">
        <f t="shared" si="1"/>
        <v>4.5849349440061143E-3</v>
      </c>
    </row>
    <row r="30" spans="1:15" s="367" customFormat="1" x14ac:dyDescent="0.25">
      <c r="A30" s="249"/>
      <c r="B30" s="404" t="s">
        <v>624</v>
      </c>
      <c r="C30" s="405"/>
      <c r="D30" s="324">
        <v>0</v>
      </c>
      <c r="E30" s="324">
        <v>0</v>
      </c>
      <c r="F30" s="324">
        <v>0</v>
      </c>
      <c r="G30" s="324">
        <v>54</v>
      </c>
      <c r="H30" s="324">
        <v>0</v>
      </c>
      <c r="I30" s="324">
        <v>0</v>
      </c>
      <c r="J30" s="324">
        <v>0</v>
      </c>
      <c r="K30" s="324">
        <v>0</v>
      </c>
      <c r="L30" s="324">
        <v>0</v>
      </c>
      <c r="M30" s="324">
        <v>0</v>
      </c>
      <c r="N30" s="324">
        <f t="shared" si="0"/>
        <v>54</v>
      </c>
      <c r="O30" s="326">
        <f t="shared" si="1"/>
        <v>3.0780141784320842E-3</v>
      </c>
    </row>
    <row r="31" spans="1:15" s="367" customFormat="1" x14ac:dyDescent="0.25">
      <c r="A31" s="249"/>
      <c r="B31" s="404" t="s">
        <v>2</v>
      </c>
      <c r="C31" s="405"/>
      <c r="D31" s="324">
        <v>0</v>
      </c>
      <c r="E31" s="324">
        <v>95.299605260000007</v>
      </c>
      <c r="F31" s="324">
        <v>36.209297030000002</v>
      </c>
      <c r="G31" s="324">
        <v>2550.9839835280354</v>
      </c>
      <c r="H31" s="324">
        <v>3548.45718162</v>
      </c>
      <c r="I31" s="324">
        <v>233.15085407000001</v>
      </c>
      <c r="J31" s="324">
        <v>4911.5876955215999</v>
      </c>
      <c r="K31" s="324">
        <v>484.60430477</v>
      </c>
      <c r="L31" s="324">
        <v>2161.2635727103539</v>
      </c>
      <c r="M31" s="324">
        <v>118.67467196</v>
      </c>
      <c r="N31" s="324">
        <f t="shared" si="0"/>
        <v>14140.231166469988</v>
      </c>
      <c r="O31" s="326">
        <f t="shared" si="1"/>
        <v>0.8059968891981828</v>
      </c>
    </row>
    <row r="32" spans="1:15" s="367" customFormat="1" x14ac:dyDescent="0.25">
      <c r="A32" s="249"/>
      <c r="B32" s="404" t="s">
        <v>627</v>
      </c>
      <c r="C32" s="405"/>
      <c r="D32" s="324">
        <v>0</v>
      </c>
      <c r="E32" s="324">
        <v>0</v>
      </c>
      <c r="F32" s="324">
        <v>0</v>
      </c>
      <c r="G32" s="324">
        <v>233.66470609263618</v>
      </c>
      <c r="H32" s="324">
        <v>0</v>
      </c>
      <c r="I32" s="324">
        <v>0</v>
      </c>
      <c r="J32" s="324">
        <v>0</v>
      </c>
      <c r="K32" s="324">
        <v>0</v>
      </c>
      <c r="L32" s="324">
        <v>0</v>
      </c>
      <c r="M32" s="324">
        <v>0</v>
      </c>
      <c r="N32" s="324">
        <f t="shared" si="0"/>
        <v>233.66470609263618</v>
      </c>
      <c r="O32" s="326">
        <f t="shared" si="1"/>
        <v>1.3318949599116666E-2</v>
      </c>
    </row>
    <row r="33" spans="1:15" s="367" customFormat="1" x14ac:dyDescent="0.25">
      <c r="A33" s="249"/>
      <c r="B33" s="404" t="s">
        <v>631</v>
      </c>
      <c r="C33" s="405"/>
      <c r="D33" s="324">
        <v>0</v>
      </c>
      <c r="E33" s="324">
        <v>0</v>
      </c>
      <c r="F33" s="324">
        <v>0</v>
      </c>
      <c r="G33" s="324">
        <v>27.759146081499999</v>
      </c>
      <c r="H33" s="324">
        <v>0</v>
      </c>
      <c r="I33" s="324">
        <v>0</v>
      </c>
      <c r="J33" s="324">
        <v>0</v>
      </c>
      <c r="K33" s="324">
        <v>0</v>
      </c>
      <c r="L33" s="324">
        <v>0</v>
      </c>
      <c r="M33" s="324">
        <v>0</v>
      </c>
      <c r="N33" s="324">
        <f t="shared" si="0"/>
        <v>27.759146081499999</v>
      </c>
      <c r="O33" s="326">
        <f t="shared" si="1"/>
        <v>1.5822786151856376E-3</v>
      </c>
    </row>
    <row r="34" spans="1:15" s="367" customFormat="1" x14ac:dyDescent="0.25">
      <c r="A34" s="249"/>
      <c r="B34" s="404" t="s">
        <v>683</v>
      </c>
      <c r="C34" s="405"/>
      <c r="D34" s="324">
        <v>0</v>
      </c>
      <c r="E34" s="324">
        <v>348.81843670000001</v>
      </c>
      <c r="F34" s="324">
        <v>0</v>
      </c>
      <c r="G34" s="324">
        <v>0</v>
      </c>
      <c r="H34" s="324">
        <v>0</v>
      </c>
      <c r="I34" s="324">
        <v>0</v>
      </c>
      <c r="J34" s="324">
        <v>0</v>
      </c>
      <c r="K34" s="324">
        <v>0</v>
      </c>
      <c r="L34" s="324">
        <v>0</v>
      </c>
      <c r="M34" s="324">
        <v>0</v>
      </c>
      <c r="N34" s="324">
        <f t="shared" si="0"/>
        <v>348.81843670000001</v>
      </c>
      <c r="O34" s="326">
        <f t="shared" si="1"/>
        <v>1.9882742478909525E-2</v>
      </c>
    </row>
    <row r="35" spans="1:15" s="367" customFormat="1" x14ac:dyDescent="0.25">
      <c r="A35" s="249"/>
      <c r="B35" s="404" t="s">
        <v>1142</v>
      </c>
      <c r="C35" s="405"/>
      <c r="D35" s="324">
        <v>0</v>
      </c>
      <c r="E35" s="324">
        <v>0</v>
      </c>
      <c r="F35" s="324">
        <v>0</v>
      </c>
      <c r="G35" s="324">
        <v>1125.2832699844823</v>
      </c>
      <c r="H35" s="324">
        <v>0</v>
      </c>
      <c r="I35" s="324">
        <v>0</v>
      </c>
      <c r="J35" s="324">
        <v>0</v>
      </c>
      <c r="K35" s="324">
        <v>0</v>
      </c>
      <c r="L35" s="324">
        <v>0</v>
      </c>
      <c r="M35" s="324">
        <v>0</v>
      </c>
      <c r="N35" s="324">
        <f t="shared" si="0"/>
        <v>1125.2832699844823</v>
      </c>
      <c r="O35" s="326">
        <f t="shared" si="1"/>
        <v>6.4141441847493624E-2</v>
      </c>
    </row>
    <row r="36" spans="1:15" s="367" customFormat="1" x14ac:dyDescent="0.25">
      <c r="A36" s="249"/>
      <c r="B36" s="404" t="s">
        <v>657</v>
      </c>
      <c r="C36" s="405"/>
      <c r="D36" s="324">
        <v>0</v>
      </c>
      <c r="E36" s="324">
        <v>0</v>
      </c>
      <c r="F36" s="324">
        <v>0</v>
      </c>
      <c r="G36" s="324">
        <v>218.71471006981488</v>
      </c>
      <c r="H36" s="324">
        <v>0</v>
      </c>
      <c r="I36" s="324">
        <v>0</v>
      </c>
      <c r="J36" s="324">
        <v>0</v>
      </c>
      <c r="K36" s="324">
        <v>0</v>
      </c>
      <c r="L36" s="324">
        <v>0</v>
      </c>
      <c r="M36" s="324">
        <v>0</v>
      </c>
      <c r="N36" s="324">
        <f t="shared" si="0"/>
        <v>218.71471006981488</v>
      </c>
      <c r="O36" s="326">
        <f t="shared" si="1"/>
        <v>1.2466795900491717E-2</v>
      </c>
    </row>
    <row r="37" spans="1:15" s="367" customFormat="1" x14ac:dyDescent="0.25">
      <c r="A37" s="249"/>
      <c r="B37" s="404" t="s">
        <v>681</v>
      </c>
      <c r="C37" s="405"/>
      <c r="D37" s="324">
        <v>385.64476943051739</v>
      </c>
      <c r="E37" s="324">
        <v>0</v>
      </c>
      <c r="F37" s="324">
        <v>0</v>
      </c>
      <c r="G37" s="324">
        <v>0</v>
      </c>
      <c r="H37" s="324">
        <v>0</v>
      </c>
      <c r="I37" s="324">
        <v>0</v>
      </c>
      <c r="J37" s="324">
        <v>0</v>
      </c>
      <c r="K37" s="324">
        <v>0</v>
      </c>
      <c r="L37" s="324">
        <v>0</v>
      </c>
      <c r="M37" s="324">
        <v>0</v>
      </c>
      <c r="N37" s="324">
        <f t="shared" si="0"/>
        <v>385.64476943051739</v>
      </c>
      <c r="O37" s="326">
        <f t="shared" si="1"/>
        <v>2.1981853113801936E-2</v>
      </c>
    </row>
    <row r="38" spans="1:15" s="367" customFormat="1" x14ac:dyDescent="0.25">
      <c r="A38" s="249"/>
      <c r="B38" s="404" t="s">
        <v>1143</v>
      </c>
      <c r="C38" s="405"/>
      <c r="D38" s="324">
        <v>0</v>
      </c>
      <c r="E38" s="324">
        <v>0</v>
      </c>
      <c r="F38" s="324">
        <v>0</v>
      </c>
      <c r="G38" s="324">
        <v>711.58235288375158</v>
      </c>
      <c r="H38" s="324">
        <v>0</v>
      </c>
      <c r="I38" s="324">
        <v>0</v>
      </c>
      <c r="J38" s="324">
        <v>0</v>
      </c>
      <c r="K38" s="324">
        <v>0</v>
      </c>
      <c r="L38" s="324">
        <v>0</v>
      </c>
      <c r="M38" s="324">
        <v>0</v>
      </c>
      <c r="N38" s="324">
        <f t="shared" si="0"/>
        <v>711.58235288375158</v>
      </c>
      <c r="O38" s="326">
        <f t="shared" si="1"/>
        <v>4.0560380949967591E-2</v>
      </c>
    </row>
    <row r="39" spans="1:15" s="367" customFormat="1" x14ac:dyDescent="0.25">
      <c r="A39" s="249"/>
      <c r="B39" s="404" t="s">
        <v>1144</v>
      </c>
      <c r="C39" s="405"/>
      <c r="D39" s="324">
        <v>0</v>
      </c>
      <c r="E39" s="324">
        <v>0</v>
      </c>
      <c r="F39" s="324">
        <v>0</v>
      </c>
      <c r="G39" s="324">
        <v>26.356147969999999</v>
      </c>
      <c r="H39" s="324">
        <v>0</v>
      </c>
      <c r="I39" s="324">
        <v>0</v>
      </c>
      <c r="J39" s="324">
        <v>0</v>
      </c>
      <c r="K39" s="324">
        <v>0</v>
      </c>
      <c r="L39" s="324">
        <v>0</v>
      </c>
      <c r="M39" s="324">
        <v>0</v>
      </c>
      <c r="N39" s="324">
        <f t="shared" si="0"/>
        <v>26.356147969999999</v>
      </c>
      <c r="O39" s="326">
        <f t="shared" si="1"/>
        <v>1.5023073544539627E-3</v>
      </c>
    </row>
    <row r="40" spans="1:15" x14ac:dyDescent="0.25">
      <c r="A40" s="239"/>
      <c r="B40" s="402" t="s">
        <v>107</v>
      </c>
      <c r="C40" s="403"/>
      <c r="D40" s="325">
        <f t="shared" ref="D40:O40" si="2">SUM(D26:D39)</f>
        <v>385.64476943051739</v>
      </c>
      <c r="E40" s="325">
        <f t="shared" si="2"/>
        <v>454.23894338595983</v>
      </c>
      <c r="F40" s="325">
        <f t="shared" si="2"/>
        <v>36.209297030000002</v>
      </c>
      <c r="G40" s="325">
        <f t="shared" si="2"/>
        <v>5196.44754534409</v>
      </c>
      <c r="H40" s="325">
        <f t="shared" si="2"/>
        <v>3548.45718162</v>
      </c>
      <c r="I40" s="325">
        <f t="shared" si="2"/>
        <v>246.65085407000001</v>
      </c>
      <c r="J40" s="325">
        <f t="shared" si="2"/>
        <v>4911.5876955215999</v>
      </c>
      <c r="K40" s="325">
        <f t="shared" si="2"/>
        <v>484.60430477</v>
      </c>
      <c r="L40" s="325">
        <f t="shared" si="2"/>
        <v>2161.2635727103539</v>
      </c>
      <c r="M40" s="325">
        <f t="shared" si="2"/>
        <v>118.67467196</v>
      </c>
      <c r="N40" s="325">
        <f t="shared" si="2"/>
        <v>17543.77883584252</v>
      </c>
      <c r="O40" s="327">
        <f t="shared" si="2"/>
        <v>1</v>
      </c>
    </row>
    <row r="41" spans="1:15" x14ac:dyDescent="0.25">
      <c r="A41" s="239"/>
      <c r="B41" s="1"/>
      <c r="C41" s="1"/>
      <c r="D41" s="1"/>
      <c r="E41" s="1"/>
      <c r="F41" s="1"/>
      <c r="G41" s="1"/>
      <c r="H41" s="1"/>
      <c r="I41" s="1"/>
      <c r="J41" s="1"/>
      <c r="K41" s="1"/>
      <c r="L41" s="1"/>
      <c r="M41" s="1"/>
      <c r="N41" s="1"/>
    </row>
  </sheetData>
  <mergeCells count="15">
    <mergeCell ref="B40:C40"/>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abSelected="1" workbookViewId="0">
      <selection activeCell="M7" sqref="M7"/>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2"/>
      <c r="B1" s="253" t="s">
        <v>1025</v>
      </c>
      <c r="C1" s="254"/>
      <c r="D1" s="254"/>
      <c r="E1" s="254"/>
      <c r="F1" s="254"/>
      <c r="G1" s="254"/>
      <c r="H1" s="254"/>
    </row>
    <row r="2" spans="1:8" x14ac:dyDescent="0.25">
      <c r="A2" s="255"/>
      <c r="B2" s="2"/>
      <c r="C2" s="2"/>
      <c r="D2" s="2"/>
      <c r="E2" s="2"/>
      <c r="F2" s="2"/>
      <c r="G2" s="2"/>
      <c r="H2" s="2"/>
    </row>
    <row r="3" spans="1:8" x14ac:dyDescent="0.25">
      <c r="A3" s="255"/>
      <c r="B3" s="256" t="s">
        <v>1026</v>
      </c>
      <c r="C3" s="257" t="s">
        <v>3</v>
      </c>
      <c r="D3" s="258"/>
      <c r="E3" s="259"/>
      <c r="F3" s="2"/>
      <c r="G3" s="2"/>
      <c r="H3" s="2"/>
    </row>
    <row r="4" spans="1:8" x14ac:dyDescent="0.25">
      <c r="A4" s="255"/>
      <c r="B4" s="256" t="s">
        <v>1027</v>
      </c>
      <c r="C4" s="369">
        <v>45688</v>
      </c>
      <c r="D4" s="2" t="s">
        <v>1028</v>
      </c>
      <c r="E4" s="2"/>
      <c r="F4" s="2"/>
      <c r="G4" s="2"/>
      <c r="H4" s="2"/>
    </row>
    <row r="5" spans="1:8" x14ac:dyDescent="0.25">
      <c r="A5" s="255"/>
      <c r="B5" s="2"/>
      <c r="C5" s="2"/>
      <c r="D5" s="2"/>
      <c r="E5" s="2"/>
      <c r="F5" s="2"/>
      <c r="G5" s="2"/>
      <c r="H5" s="2"/>
    </row>
    <row r="6" spans="1:8" x14ac:dyDescent="0.25">
      <c r="A6" s="260">
        <v>6</v>
      </c>
      <c r="B6" s="253" t="s">
        <v>1145</v>
      </c>
      <c r="C6" s="253"/>
      <c r="D6" s="253"/>
      <c r="E6" s="253"/>
      <c r="F6" s="253"/>
      <c r="G6" s="253"/>
      <c r="H6" s="253"/>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1" t="s">
        <v>1147</v>
      </c>
      <c r="C9" s="2"/>
      <c r="D9" s="2"/>
      <c r="E9" s="2"/>
      <c r="F9" s="2"/>
      <c r="G9" s="2"/>
      <c r="H9" s="2"/>
    </row>
    <row r="10" spans="1:8" x14ac:dyDescent="0.25">
      <c r="A10" s="195"/>
      <c r="B10" s="113"/>
      <c r="C10" s="113"/>
      <c r="D10" s="328">
        <f>YEAR(C4)</f>
        <v>2025</v>
      </c>
      <c r="E10" s="329">
        <f>D10-1</f>
        <v>2024</v>
      </c>
      <c r="F10" s="329">
        <f>D10-2</f>
        <v>2023</v>
      </c>
      <c r="G10" s="330">
        <f>D10-3</f>
        <v>2022</v>
      </c>
      <c r="H10" s="2"/>
    </row>
    <row r="11" spans="1:8" x14ac:dyDescent="0.25">
      <c r="A11" s="195"/>
      <c r="B11" s="120" t="s">
        <v>1148</v>
      </c>
      <c r="C11" s="121"/>
      <c r="D11" s="331">
        <v>0</v>
      </c>
      <c r="E11" s="332">
        <v>0</v>
      </c>
      <c r="F11" s="332">
        <v>0</v>
      </c>
      <c r="G11" s="333">
        <v>1000</v>
      </c>
      <c r="H11" s="2"/>
    </row>
    <row r="12" spans="1:8" x14ac:dyDescent="0.25">
      <c r="A12" s="195"/>
      <c r="B12" s="143" t="s">
        <v>1149</v>
      </c>
      <c r="C12" s="144"/>
      <c r="D12" s="334">
        <f>D13-D11</f>
        <v>12150</v>
      </c>
      <c r="E12" s="335">
        <f>E13-E11</f>
        <v>12150</v>
      </c>
      <c r="F12" s="335">
        <f t="shared" ref="F12:G12" si="0">F13-F11</f>
        <v>12650</v>
      </c>
      <c r="G12" s="362">
        <f t="shared" si="0"/>
        <v>12220</v>
      </c>
      <c r="H12" s="2"/>
    </row>
    <row r="13" spans="1:8" x14ac:dyDescent="0.25">
      <c r="A13" s="195"/>
      <c r="B13" s="172" t="s">
        <v>1150</v>
      </c>
      <c r="C13" s="174"/>
      <c r="D13" s="337">
        <f>D21</f>
        <v>12150</v>
      </c>
      <c r="E13" s="337">
        <f t="shared" ref="E13:F13" si="1">E21</f>
        <v>12150</v>
      </c>
      <c r="F13" s="337">
        <f t="shared" si="1"/>
        <v>12650</v>
      </c>
      <c r="G13" s="339">
        <f>G21</f>
        <v>13220</v>
      </c>
      <c r="H13" s="2"/>
    </row>
    <row r="14" spans="1:8" x14ac:dyDescent="0.25">
      <c r="A14" s="195"/>
      <c r="B14" s="113"/>
      <c r="C14" s="113"/>
      <c r="D14" s="116"/>
      <c r="E14" s="116"/>
      <c r="F14" s="116"/>
      <c r="G14" s="116"/>
      <c r="H14" s="2"/>
    </row>
    <row r="15" spans="1:8" x14ac:dyDescent="0.25">
      <c r="A15" s="195"/>
      <c r="B15" s="120" t="s">
        <v>1151</v>
      </c>
      <c r="C15" s="121"/>
      <c r="D15" s="340">
        <v>12150</v>
      </c>
      <c r="E15" s="340">
        <v>12150</v>
      </c>
      <c r="F15" s="340">
        <v>12650</v>
      </c>
      <c r="G15" s="341">
        <v>13220</v>
      </c>
      <c r="H15" s="2"/>
    </row>
    <row r="16" spans="1:8" x14ac:dyDescent="0.25">
      <c r="A16" s="195"/>
      <c r="B16" s="143" t="s">
        <v>1152</v>
      </c>
      <c r="C16" s="144"/>
      <c r="D16" s="342">
        <v>0</v>
      </c>
      <c r="E16" s="342">
        <v>0</v>
      </c>
      <c r="F16" s="342">
        <v>0</v>
      </c>
      <c r="G16" s="343">
        <v>0</v>
      </c>
      <c r="H16" s="2"/>
    </row>
    <row r="17" spans="1:8" x14ac:dyDescent="0.25">
      <c r="A17" s="195"/>
      <c r="B17" s="143" t="s">
        <v>1153</v>
      </c>
      <c r="C17" s="144"/>
      <c r="D17" s="342">
        <v>0</v>
      </c>
      <c r="E17" s="342">
        <v>0</v>
      </c>
      <c r="F17" s="344">
        <v>0</v>
      </c>
      <c r="G17" s="345">
        <v>0</v>
      </c>
      <c r="H17" s="2"/>
    </row>
    <row r="18" spans="1:8" x14ac:dyDescent="0.25">
      <c r="A18" s="195"/>
      <c r="B18" s="143" t="s">
        <v>1154</v>
      </c>
      <c r="C18" s="144"/>
      <c r="D18" s="342">
        <v>0</v>
      </c>
      <c r="E18" s="342">
        <v>0</v>
      </c>
      <c r="F18" s="344">
        <v>0</v>
      </c>
      <c r="G18" s="345">
        <v>0</v>
      </c>
      <c r="H18" s="2"/>
    </row>
    <row r="19" spans="1:8" x14ac:dyDescent="0.25">
      <c r="A19" s="195"/>
      <c r="B19" s="262" t="s">
        <v>1155</v>
      </c>
      <c r="C19" s="144"/>
      <c r="D19" s="342">
        <v>0</v>
      </c>
      <c r="E19" s="342">
        <v>0</v>
      </c>
      <c r="F19" s="344">
        <v>0</v>
      </c>
      <c r="G19" s="345">
        <v>0</v>
      </c>
      <c r="H19" s="2"/>
    </row>
    <row r="20" spans="1:8" x14ac:dyDescent="0.25">
      <c r="A20" s="195"/>
      <c r="B20" s="143" t="s">
        <v>105</v>
      </c>
      <c r="C20" s="144"/>
      <c r="D20" s="342">
        <v>0</v>
      </c>
      <c r="E20" s="342">
        <v>0</v>
      </c>
      <c r="F20" s="344">
        <v>0</v>
      </c>
      <c r="G20" s="345">
        <v>0</v>
      </c>
      <c r="H20" s="2"/>
    </row>
    <row r="21" spans="1:8" x14ac:dyDescent="0.25">
      <c r="A21" s="195"/>
      <c r="B21" s="172" t="s">
        <v>1150</v>
      </c>
      <c r="C21" s="174"/>
      <c r="D21" s="346">
        <f>D15+D16</f>
        <v>12150</v>
      </c>
      <c r="E21" s="346">
        <f t="shared" ref="E21:G21" si="2">E15+E16</f>
        <v>12150</v>
      </c>
      <c r="F21" s="346">
        <f t="shared" si="2"/>
        <v>12650</v>
      </c>
      <c r="G21" s="368">
        <f t="shared" si="2"/>
        <v>13220</v>
      </c>
      <c r="H21" s="2"/>
    </row>
    <row r="22" spans="1:8" x14ac:dyDescent="0.25">
      <c r="A22" s="195"/>
      <c r="B22" s="113"/>
      <c r="C22" s="113"/>
      <c r="D22" s="116"/>
      <c r="E22" s="116"/>
      <c r="F22" s="263"/>
      <c r="G22" s="263"/>
      <c r="H22" s="2"/>
    </row>
    <row r="23" spans="1:8" x14ac:dyDescent="0.25">
      <c r="A23" s="195"/>
      <c r="B23" s="120" t="s">
        <v>255</v>
      </c>
      <c r="C23" s="121"/>
      <c r="D23" s="331">
        <v>650</v>
      </c>
      <c r="E23" s="332">
        <v>650</v>
      </c>
      <c r="F23" s="332">
        <v>650</v>
      </c>
      <c r="G23" s="347">
        <v>1720</v>
      </c>
      <c r="H23" s="2"/>
    </row>
    <row r="24" spans="1:8" x14ac:dyDescent="0.25">
      <c r="A24" s="195"/>
      <c r="B24" s="143" t="s">
        <v>257</v>
      </c>
      <c r="C24" s="144"/>
      <c r="D24" s="334">
        <f>D26-D23-D25</f>
        <v>11350</v>
      </c>
      <c r="E24" s="334">
        <f t="shared" ref="E24:F24" si="3">E26-E23-E25</f>
        <v>11350</v>
      </c>
      <c r="F24" s="334">
        <f t="shared" si="3"/>
        <v>11850</v>
      </c>
      <c r="G24" s="336">
        <f>G26-G23-G25</f>
        <v>11350</v>
      </c>
      <c r="H24" s="2"/>
    </row>
    <row r="25" spans="1:8" x14ac:dyDescent="0.25">
      <c r="A25" s="195"/>
      <c r="B25" s="143" t="s">
        <v>105</v>
      </c>
      <c r="C25" s="144"/>
      <c r="D25" s="334">
        <v>150</v>
      </c>
      <c r="E25" s="335">
        <v>150</v>
      </c>
      <c r="F25" s="335">
        <v>150</v>
      </c>
      <c r="G25" s="336">
        <v>150</v>
      </c>
      <c r="H25" s="2"/>
    </row>
    <row r="26" spans="1:8" x14ac:dyDescent="0.25">
      <c r="A26" s="195"/>
      <c r="B26" s="172" t="s">
        <v>1150</v>
      </c>
      <c r="C26" s="174"/>
      <c r="D26" s="338">
        <f>D21</f>
        <v>12150</v>
      </c>
      <c r="E26" s="338">
        <f t="shared" ref="E26:F26" si="4">E21</f>
        <v>12150</v>
      </c>
      <c r="F26" s="338">
        <f t="shared" si="4"/>
        <v>12650</v>
      </c>
      <c r="G26" s="339">
        <f>G21</f>
        <v>13220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1" t="s">
        <v>1157</v>
      </c>
      <c r="C29" s="2"/>
      <c r="D29" s="2"/>
      <c r="E29" s="2"/>
      <c r="F29" s="2"/>
      <c r="G29" s="2"/>
      <c r="H29" s="2"/>
    </row>
    <row r="30" spans="1:8" x14ac:dyDescent="0.25">
      <c r="A30" s="2"/>
      <c r="B30" s="113"/>
      <c r="C30" s="113"/>
      <c r="D30" s="328">
        <f>D10</f>
        <v>2025</v>
      </c>
      <c r="E30" s="329">
        <f>E10</f>
        <v>2024</v>
      </c>
      <c r="F30" s="329">
        <f>F10</f>
        <v>2023</v>
      </c>
      <c r="G30" s="330">
        <f>G10</f>
        <v>2022</v>
      </c>
      <c r="H30" s="2"/>
    </row>
    <row r="31" spans="1:8" x14ac:dyDescent="0.25">
      <c r="A31" s="195"/>
      <c r="B31" s="120" t="s">
        <v>1148</v>
      </c>
      <c r="C31" s="121"/>
      <c r="D31" s="332">
        <v>0</v>
      </c>
      <c r="E31" s="332">
        <v>0</v>
      </c>
      <c r="F31" s="332">
        <v>0</v>
      </c>
      <c r="G31" s="333">
        <v>0</v>
      </c>
      <c r="H31" s="2"/>
    </row>
    <row r="32" spans="1:8" x14ac:dyDescent="0.25">
      <c r="A32" s="195"/>
      <c r="B32" s="143" t="s">
        <v>1149</v>
      </c>
      <c r="C32" s="144"/>
      <c r="D32" s="335">
        <f>D33-D31</f>
        <v>0</v>
      </c>
      <c r="E32" s="335">
        <f t="shared" ref="E32:F32" si="5">E33-E31</f>
        <v>2000</v>
      </c>
      <c r="F32" s="335">
        <f t="shared" si="5"/>
        <v>1000</v>
      </c>
      <c r="G32" s="362">
        <f>G33-G31</f>
        <v>2500</v>
      </c>
      <c r="H32" s="2"/>
    </row>
    <row r="33" spans="1:8" x14ac:dyDescent="0.25">
      <c r="A33" s="195"/>
      <c r="B33" s="172" t="s">
        <v>1150</v>
      </c>
      <c r="C33" s="174"/>
      <c r="D33" s="338">
        <f>D41</f>
        <v>0</v>
      </c>
      <c r="E33" s="338">
        <f t="shared" ref="E33:F33" si="6">E41</f>
        <v>2000</v>
      </c>
      <c r="F33" s="338">
        <f t="shared" si="6"/>
        <v>1000</v>
      </c>
      <c r="G33" s="339">
        <f>G41</f>
        <v>2500</v>
      </c>
      <c r="H33" s="2"/>
    </row>
    <row r="34" spans="1:8" x14ac:dyDescent="0.25">
      <c r="A34" s="195"/>
      <c r="B34" s="113"/>
      <c r="C34" s="113"/>
      <c r="D34" s="116"/>
      <c r="E34" s="116"/>
      <c r="F34" s="116"/>
      <c r="G34" s="116"/>
      <c r="H34" s="2"/>
    </row>
    <row r="35" spans="1:8" x14ac:dyDescent="0.25">
      <c r="A35" s="195"/>
      <c r="B35" s="120" t="s">
        <v>1151</v>
      </c>
      <c r="C35" s="121"/>
      <c r="D35" s="332">
        <v>0</v>
      </c>
      <c r="E35" s="332">
        <v>2000</v>
      </c>
      <c r="F35" s="332">
        <v>1000</v>
      </c>
      <c r="G35" s="333">
        <v>2500</v>
      </c>
      <c r="H35" s="2"/>
    </row>
    <row r="36" spans="1:8" x14ac:dyDescent="0.25">
      <c r="A36" s="195"/>
      <c r="B36" s="143" t="s">
        <v>1152</v>
      </c>
      <c r="C36" s="144"/>
      <c r="D36" s="335">
        <v>0</v>
      </c>
      <c r="E36" s="335">
        <v>0</v>
      </c>
      <c r="F36" s="335">
        <v>0</v>
      </c>
      <c r="G36" s="336">
        <v>0</v>
      </c>
      <c r="H36" s="2"/>
    </row>
    <row r="37" spans="1:8" x14ac:dyDescent="0.25">
      <c r="A37" s="195"/>
      <c r="B37" s="143" t="s">
        <v>1153</v>
      </c>
      <c r="C37" s="144"/>
      <c r="D37" s="335">
        <v>0</v>
      </c>
      <c r="E37" s="335">
        <v>0</v>
      </c>
      <c r="F37" s="335">
        <v>0</v>
      </c>
      <c r="G37" s="336">
        <v>0</v>
      </c>
      <c r="H37" s="2"/>
    </row>
    <row r="38" spans="1:8" x14ac:dyDescent="0.25">
      <c r="A38" s="195"/>
      <c r="B38" s="143" t="s">
        <v>1154</v>
      </c>
      <c r="C38" s="144"/>
      <c r="D38" s="335">
        <v>0</v>
      </c>
      <c r="E38" s="335">
        <v>0</v>
      </c>
      <c r="F38" s="335">
        <v>0</v>
      </c>
      <c r="G38" s="336">
        <v>0</v>
      </c>
      <c r="H38" s="2"/>
    </row>
    <row r="39" spans="1:8" x14ac:dyDescent="0.25">
      <c r="A39" s="195"/>
      <c r="B39" s="262" t="s">
        <v>1155</v>
      </c>
      <c r="C39" s="144"/>
      <c r="D39" s="335">
        <v>0</v>
      </c>
      <c r="E39" s="335">
        <v>0</v>
      </c>
      <c r="F39" s="335">
        <v>0</v>
      </c>
      <c r="G39" s="336">
        <v>0</v>
      </c>
      <c r="H39" s="2"/>
    </row>
    <row r="40" spans="1:8" x14ac:dyDescent="0.25">
      <c r="A40" s="195"/>
      <c r="B40" s="143" t="s">
        <v>105</v>
      </c>
      <c r="C40" s="144"/>
      <c r="D40" s="335">
        <v>0</v>
      </c>
      <c r="E40" s="335">
        <v>0</v>
      </c>
      <c r="F40" s="335">
        <v>0</v>
      </c>
      <c r="G40" s="362">
        <v>0</v>
      </c>
      <c r="H40" s="2"/>
    </row>
    <row r="41" spans="1:8" x14ac:dyDescent="0.25">
      <c r="A41" s="195"/>
      <c r="B41" s="172" t="s">
        <v>1150</v>
      </c>
      <c r="C41" s="174"/>
      <c r="D41" s="338">
        <f>D35+D36</f>
        <v>0</v>
      </c>
      <c r="E41" s="338">
        <f t="shared" ref="E41:F41" si="7">E35+E36</f>
        <v>2000</v>
      </c>
      <c r="F41" s="338">
        <f t="shared" si="7"/>
        <v>1000</v>
      </c>
      <c r="G41" s="363">
        <f>G35+G36</f>
        <v>2500</v>
      </c>
      <c r="H41" s="2"/>
    </row>
    <row r="42" spans="1:8" x14ac:dyDescent="0.25">
      <c r="A42" s="195"/>
      <c r="B42" s="113"/>
      <c r="C42" s="113"/>
      <c r="D42" s="116"/>
      <c r="E42" s="116"/>
      <c r="F42" s="116"/>
      <c r="G42" s="116"/>
      <c r="H42" s="2"/>
    </row>
    <row r="43" spans="1:8" x14ac:dyDescent="0.25">
      <c r="A43" s="195"/>
      <c r="B43" s="120" t="s">
        <v>255</v>
      </c>
      <c r="C43" s="121"/>
      <c r="D43" s="332">
        <v>0</v>
      </c>
      <c r="E43" s="332">
        <v>0</v>
      </c>
      <c r="F43" s="332">
        <v>0</v>
      </c>
      <c r="G43" s="333">
        <v>0</v>
      </c>
      <c r="H43" s="2"/>
    </row>
    <row r="44" spans="1:8" x14ac:dyDescent="0.25">
      <c r="A44" s="195"/>
      <c r="B44" s="143" t="s">
        <v>257</v>
      </c>
      <c r="C44" s="144"/>
      <c r="D44" s="335">
        <f>D46-D43-D45</f>
        <v>0</v>
      </c>
      <c r="E44" s="335">
        <f t="shared" ref="E44:F44" si="8">E46-E43-E45</f>
        <v>2000</v>
      </c>
      <c r="F44" s="335">
        <f t="shared" si="8"/>
        <v>1000</v>
      </c>
      <c r="G44" s="336">
        <f>G46-G43-G45</f>
        <v>2500</v>
      </c>
      <c r="H44" s="2"/>
    </row>
    <row r="45" spans="1:8" x14ac:dyDescent="0.25">
      <c r="A45" s="195"/>
      <c r="B45" s="143" t="s">
        <v>105</v>
      </c>
      <c r="C45" s="144"/>
      <c r="D45" s="335">
        <v>0</v>
      </c>
      <c r="E45" s="335">
        <v>0</v>
      </c>
      <c r="F45" s="335">
        <v>0</v>
      </c>
      <c r="G45" s="336">
        <v>0</v>
      </c>
      <c r="H45" s="2"/>
    </row>
    <row r="46" spans="1:8" x14ac:dyDescent="0.25">
      <c r="A46" s="195"/>
      <c r="B46" s="172" t="s">
        <v>1150</v>
      </c>
      <c r="C46" s="174"/>
      <c r="D46" s="338">
        <f>D41</f>
        <v>0</v>
      </c>
      <c r="E46" s="338">
        <f t="shared" ref="E46:F46" si="9">E41</f>
        <v>2000</v>
      </c>
      <c r="F46" s="338">
        <f t="shared" si="9"/>
        <v>1000</v>
      </c>
      <c r="G46" s="363">
        <f>G41</f>
        <v>2500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31-01-2025</dc:title>
  <dc:creator>Societe Generale</dc:creator>
  <cp:lastModifiedBy>CRESSOT Perrine CommPco</cp:lastModifiedBy>
  <cp:lastPrinted>2022-04-21T14:32:02Z</cp:lastPrinted>
  <dcterms:created xsi:type="dcterms:W3CDTF">2020-12-29T15:50:15Z</dcterms:created>
  <dcterms:modified xsi:type="dcterms:W3CDTF">2025-03-04T08:03:53Z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